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 1" sheetId="7" r:id="rId1"/>
  </sheets>
  <definedNames>
    <definedName name="_xlnm._FilterDatabase" localSheetId="0" hidden="1">'лист 1'!$A$7:$L$343</definedName>
    <definedName name="_xlnm.Print_Area" localSheetId="0">'лист 1'!$A$1:$F$343</definedName>
  </definedNames>
  <calcPr calcId="145621"/>
</workbook>
</file>

<file path=xl/calcChain.xml><?xml version="1.0" encoding="utf-8"?>
<calcChain xmlns="http://schemas.openxmlformats.org/spreadsheetml/2006/main">
  <c r="F35" i="7" l="1"/>
  <c r="E35" i="7"/>
  <c r="D35" i="7"/>
  <c r="F34" i="7"/>
  <c r="E34" i="7"/>
  <c r="D34" i="7"/>
  <c r="F71" i="7"/>
  <c r="F70" i="7" s="1"/>
  <c r="F69" i="7" s="1"/>
  <c r="E71" i="7"/>
  <c r="D71" i="7"/>
  <c r="E70" i="7"/>
  <c r="E69" i="7" s="1"/>
  <c r="D70" i="7"/>
  <c r="D69" i="7" s="1"/>
  <c r="F215" i="7"/>
  <c r="F214" i="7" s="1"/>
  <c r="E215" i="7"/>
  <c r="E214" i="7" s="1"/>
  <c r="D215" i="7"/>
  <c r="D214" i="7" s="1"/>
  <c r="F260" i="7"/>
  <c r="F259" i="7" s="1"/>
  <c r="E260" i="7"/>
  <c r="E259" i="7" s="1"/>
  <c r="D260" i="7"/>
  <c r="D259" i="7" s="1"/>
  <c r="D233" i="7" l="1"/>
  <c r="F32" i="7"/>
  <c r="F31" i="7" s="1"/>
  <c r="E32" i="7"/>
  <c r="E31" i="7" s="1"/>
  <c r="D32" i="7"/>
  <c r="D31" i="7" s="1"/>
  <c r="F64" i="7"/>
  <c r="E64" i="7"/>
  <c r="E63" i="7" s="1"/>
  <c r="D64" i="7"/>
  <c r="D63" i="7" s="1"/>
  <c r="F63" i="7"/>
  <c r="F54" i="7"/>
  <c r="E54" i="7"/>
  <c r="E53" i="7" s="1"/>
  <c r="D54" i="7"/>
  <c r="F53" i="7"/>
  <c r="D53" i="7"/>
  <c r="F51" i="7"/>
  <c r="F50" i="7" s="1"/>
  <c r="E51" i="7"/>
  <c r="E50" i="7" s="1"/>
  <c r="D51" i="7"/>
  <c r="D50" i="7" s="1"/>
  <c r="F205" i="7"/>
  <c r="F204" i="7" s="1"/>
  <c r="E205" i="7"/>
  <c r="E204" i="7" s="1"/>
  <c r="D205" i="7"/>
  <c r="D204" i="7" s="1"/>
  <c r="D38" i="7"/>
  <c r="F67" i="7"/>
  <c r="F66" i="7" s="1"/>
  <c r="E67" i="7"/>
  <c r="E66" i="7" s="1"/>
  <c r="E62" i="7" s="1"/>
  <c r="D67" i="7"/>
  <c r="D66" i="7" s="1"/>
  <c r="D62" i="7" s="1"/>
  <c r="F60" i="7"/>
  <c r="F59" i="7" s="1"/>
  <c r="E60" i="7"/>
  <c r="E59" i="7" s="1"/>
  <c r="D60" i="7"/>
  <c r="D59" i="7" s="1"/>
  <c r="F57" i="7"/>
  <c r="F56" i="7" s="1"/>
  <c r="E57" i="7"/>
  <c r="E56" i="7" s="1"/>
  <c r="D57" i="7"/>
  <c r="D56" i="7" s="1"/>
  <c r="D49" i="7" l="1"/>
  <c r="F62" i="7"/>
  <c r="F49" i="7"/>
  <c r="E49" i="7"/>
  <c r="F208" i="7"/>
  <c r="F207" i="7" s="1"/>
  <c r="E208" i="7"/>
  <c r="E207" i="7" s="1"/>
  <c r="D208" i="7"/>
  <c r="D207" i="7" s="1"/>
  <c r="E211" i="7"/>
  <c r="E210" i="7" s="1"/>
  <c r="D211" i="7"/>
  <c r="D210" i="7"/>
  <c r="D89" i="7" l="1"/>
  <c r="F82" i="7"/>
  <c r="E82" i="7"/>
  <c r="E81" i="7" s="1"/>
  <c r="D82" i="7"/>
  <c r="F81" i="7"/>
  <c r="D81" i="7"/>
  <c r="F76" i="7"/>
  <c r="F75" i="7" s="1"/>
  <c r="E76" i="7"/>
  <c r="E75" i="7" s="1"/>
  <c r="D76" i="7"/>
  <c r="D75" i="7"/>
  <c r="F312" i="7" l="1"/>
  <c r="E312" i="7"/>
  <c r="D312" i="7"/>
  <c r="F286" i="7"/>
  <c r="E286" i="7"/>
  <c r="D286" i="7"/>
  <c r="D203" i="7"/>
  <c r="F317" i="7"/>
  <c r="E317" i="7"/>
  <c r="D317" i="7"/>
  <c r="F98" i="7"/>
  <c r="F97" i="7" s="1"/>
  <c r="F96" i="7" s="1"/>
  <c r="F95" i="7" s="1"/>
  <c r="E98" i="7"/>
  <c r="E97" i="7" s="1"/>
  <c r="E96" i="7" s="1"/>
  <c r="E95" i="7" s="1"/>
  <c r="D98" i="7"/>
  <c r="D97" i="7" s="1"/>
  <c r="D96" i="7" s="1"/>
  <c r="D95" i="7" s="1"/>
  <c r="F171" i="7" l="1"/>
  <c r="E171" i="7"/>
  <c r="D171" i="7"/>
  <c r="F307" i="7"/>
  <c r="E307" i="7"/>
  <c r="F85" i="7"/>
  <c r="F84" i="7" s="1"/>
  <c r="E85" i="7"/>
  <c r="E84" i="7" s="1"/>
  <c r="F79" i="7"/>
  <c r="F78" i="7" s="1"/>
  <c r="E79" i="7"/>
  <c r="E78" i="7" s="1"/>
  <c r="F44" i="7"/>
  <c r="F43" i="7" s="1"/>
  <c r="E44" i="7"/>
  <c r="E43" i="7" s="1"/>
  <c r="F41" i="7"/>
  <c r="F40" i="7" s="1"/>
  <c r="E41" i="7"/>
  <c r="E40" i="7" s="1"/>
  <c r="F38" i="7"/>
  <c r="F37" i="7" s="1"/>
  <c r="E38" i="7"/>
  <c r="E37" i="7" s="1"/>
  <c r="F29" i="7"/>
  <c r="F28" i="7" s="1"/>
  <c r="E29" i="7"/>
  <c r="E28" i="7" s="1"/>
  <c r="F21" i="7"/>
  <c r="F20" i="7" s="1"/>
  <c r="E21" i="7"/>
  <c r="E20" i="7" s="1"/>
  <c r="F18" i="7"/>
  <c r="F17" i="7" s="1"/>
  <c r="E18" i="7"/>
  <c r="E17" i="7" s="1"/>
  <c r="F15" i="7"/>
  <c r="F14" i="7" s="1"/>
  <c r="E15" i="7"/>
  <c r="E14" i="7" s="1"/>
  <c r="F12" i="7"/>
  <c r="F11" i="7" s="1"/>
  <c r="E12" i="7"/>
  <c r="E11" i="7" s="1"/>
  <c r="E338" i="7"/>
  <c r="F338" i="7"/>
  <c r="F327" i="7"/>
  <c r="F326" i="7" s="1"/>
  <c r="F325" i="7" s="1"/>
  <c r="E327" i="7"/>
  <c r="E326" i="7" s="1"/>
  <c r="E325" i="7" s="1"/>
  <c r="D327" i="7"/>
  <c r="D326" i="7" s="1"/>
  <c r="D325" i="7" s="1"/>
  <c r="E341" i="7" l="1"/>
  <c r="E340" i="7" s="1"/>
  <c r="F341" i="7"/>
  <c r="F340" i="7" s="1"/>
  <c r="D307" i="7"/>
  <c r="D306" i="7" s="1"/>
  <c r="D305" i="7" s="1"/>
  <c r="F306" i="7"/>
  <c r="F305" i="7" s="1"/>
  <c r="E306" i="7"/>
  <c r="E305" i="7" s="1"/>
  <c r="E189" i="7"/>
  <c r="E188" i="7" s="1"/>
  <c r="E187" i="7" s="1"/>
  <c r="F189" i="7"/>
  <c r="F188" i="7" s="1"/>
  <c r="F187" i="7" s="1"/>
  <c r="E190" i="7"/>
  <c r="F190" i="7"/>
  <c r="F175" i="7"/>
  <c r="F174" i="7" s="1"/>
  <c r="F173" i="7" s="1"/>
  <c r="F172" i="7" s="1"/>
  <c r="E175" i="7"/>
  <c r="E174" i="7" s="1"/>
  <c r="E173" i="7" s="1"/>
  <c r="E172" i="7" s="1"/>
  <c r="D175" i="7"/>
  <c r="D174" i="7" s="1"/>
  <c r="D173" i="7" s="1"/>
  <c r="D172" i="7" s="1"/>
  <c r="E276" i="7"/>
  <c r="F276" i="7"/>
  <c r="D276" i="7"/>
  <c r="E336" i="7"/>
  <c r="E335" i="7" s="1"/>
  <c r="F336" i="7"/>
  <c r="F335" i="7" s="1"/>
  <c r="F294" i="7"/>
  <c r="F293" i="7" s="1"/>
  <c r="E294" i="7"/>
  <c r="E293" i="7" s="1"/>
  <c r="D294" i="7"/>
  <c r="D293" i="7" s="1"/>
  <c r="E288" i="7"/>
  <c r="E287" i="7" s="1"/>
  <c r="F288" i="7"/>
  <c r="F287" i="7" s="1"/>
  <c r="F334" i="7" l="1"/>
  <c r="E334" i="7"/>
  <c r="F241" i="7" l="1"/>
  <c r="F240" i="7" s="1"/>
  <c r="E241" i="7"/>
  <c r="E240" i="7" s="1"/>
  <c r="D241" i="7"/>
  <c r="D240" i="7" s="1"/>
  <c r="D336" i="7" l="1"/>
  <c r="D338" i="7" l="1"/>
  <c r="D335" i="7" s="1"/>
  <c r="D288" i="7" l="1"/>
  <c r="D287" i="7" s="1"/>
  <c r="D190" i="7" l="1"/>
  <c r="D189" i="7"/>
  <c r="D188" i="7" s="1"/>
  <c r="D187" i="7" s="1"/>
  <c r="D85" i="7" l="1"/>
  <c r="D84" i="7" s="1"/>
  <c r="D79" i="7"/>
  <c r="D78" i="7" s="1"/>
  <c r="D44" i="7"/>
  <c r="D43" i="7" s="1"/>
  <c r="D41" i="7"/>
  <c r="D40" i="7" s="1"/>
  <c r="D37" i="7"/>
  <c r="D29" i="7"/>
  <c r="D28" i="7" s="1"/>
  <c r="D21" i="7"/>
  <c r="D20" i="7" s="1"/>
  <c r="D18" i="7"/>
  <c r="D17" i="7" s="1"/>
  <c r="D12" i="7"/>
  <c r="D11" i="7" s="1"/>
  <c r="F127" i="7" l="1"/>
  <c r="E127" i="7"/>
  <c r="D127" i="7"/>
  <c r="F125" i="7"/>
  <c r="E125" i="7"/>
  <c r="D125" i="7"/>
  <c r="D124" i="7" l="1"/>
  <c r="D123" i="7" s="1"/>
  <c r="D122" i="7" s="1"/>
  <c r="E124" i="7"/>
  <c r="E123" i="7" s="1"/>
  <c r="E122" i="7" s="1"/>
  <c r="F124" i="7"/>
  <c r="F123" i="7" s="1"/>
  <c r="F122" i="7" s="1"/>
  <c r="E271" i="7"/>
  <c r="E270" i="7" s="1"/>
  <c r="F271" i="7"/>
  <c r="F270" i="7" s="1"/>
  <c r="F316" i="7" l="1"/>
  <c r="F315" i="7" s="1"/>
  <c r="E316" i="7"/>
  <c r="E315" i="7" s="1"/>
  <c r="D316" i="7"/>
  <c r="D315" i="7" s="1"/>
  <c r="F152" i="7" l="1"/>
  <c r="F151" i="7" s="1"/>
  <c r="E152" i="7"/>
  <c r="E151" i="7" s="1"/>
  <c r="D152" i="7"/>
  <c r="D151" i="7" s="1"/>
  <c r="D15" i="7" l="1"/>
  <c r="D14" i="7" s="1"/>
  <c r="D341" i="7" l="1"/>
  <c r="D340" i="7" s="1"/>
  <c r="D271" i="7" l="1"/>
  <c r="D270" i="7" s="1"/>
  <c r="D334" i="7" l="1"/>
  <c r="F238" i="7"/>
  <c r="F237" i="7" s="1"/>
  <c r="E238" i="7"/>
  <c r="E237" i="7" s="1"/>
  <c r="D238" i="7"/>
  <c r="D237" i="7" s="1"/>
  <c r="F109" i="7" l="1"/>
  <c r="F108" i="7" s="1"/>
  <c r="E109" i="7"/>
  <c r="E108" i="7" s="1"/>
  <c r="D109" i="7"/>
  <c r="D108" i="7" s="1"/>
  <c r="F303" i="7"/>
  <c r="F302" i="7" s="1"/>
  <c r="F301" i="7" s="1"/>
  <c r="F300" i="7" s="1"/>
  <c r="E303" i="7"/>
  <c r="E302" i="7" s="1"/>
  <c r="E301" i="7" s="1"/>
  <c r="E300" i="7" s="1"/>
  <c r="D303" i="7"/>
  <c r="D302" i="7" s="1"/>
  <c r="D301" i="7" s="1"/>
  <c r="D300" i="7" s="1"/>
  <c r="E180" i="7" l="1"/>
  <c r="E179" i="7" s="1"/>
  <c r="E178" i="7" s="1"/>
  <c r="F180" i="7"/>
  <c r="F179" i="7" s="1"/>
  <c r="F178" i="7" s="1"/>
  <c r="D180" i="7"/>
  <c r="D179" i="7" s="1"/>
  <c r="D178" i="7" s="1"/>
  <c r="F155" i="7"/>
  <c r="F154" i="7" s="1"/>
  <c r="E155" i="7"/>
  <c r="E154" i="7" s="1"/>
  <c r="D155" i="7"/>
  <c r="D154" i="7" s="1"/>
  <c r="D150" i="7" s="1"/>
  <c r="D149" i="7" s="1"/>
  <c r="F150" i="7" l="1"/>
  <c r="F149" i="7" s="1"/>
  <c r="E150" i="7"/>
  <c r="E149" i="7" s="1"/>
  <c r="F235" i="7"/>
  <c r="F234" i="7" s="1"/>
  <c r="E235" i="7"/>
  <c r="E234" i="7" s="1"/>
  <c r="D235" i="7"/>
  <c r="D234" i="7" s="1"/>
  <c r="F147" i="7"/>
  <c r="F146" i="7" s="1"/>
  <c r="F145" i="7" s="1"/>
  <c r="F144" i="7" s="1"/>
  <c r="E147" i="7"/>
  <c r="E146" i="7" s="1"/>
  <c r="E145" i="7" s="1"/>
  <c r="E144" i="7" s="1"/>
  <c r="D147" i="7"/>
  <c r="D146" i="7" s="1"/>
  <c r="D145" i="7" s="1"/>
  <c r="F120" i="7"/>
  <c r="F119" i="7" s="1"/>
  <c r="E120" i="7"/>
  <c r="E119" i="7" s="1"/>
  <c r="D120" i="7"/>
  <c r="D119" i="7" s="1"/>
  <c r="D144" i="7" l="1"/>
  <c r="F112" i="7"/>
  <c r="F111" i="7" s="1"/>
  <c r="F107" i="7" s="1"/>
  <c r="E112" i="7"/>
  <c r="E111" i="7" s="1"/>
  <c r="E107" i="7" s="1"/>
  <c r="D112" i="7"/>
  <c r="D111" i="7" s="1"/>
  <c r="D107" i="7" s="1"/>
  <c r="F142" i="7" l="1"/>
  <c r="F141" i="7" s="1"/>
  <c r="F140" i="7" s="1"/>
  <c r="F139" i="7" s="1"/>
  <c r="E142" i="7"/>
  <c r="E141" i="7" s="1"/>
  <c r="E140" i="7" s="1"/>
  <c r="E139" i="7" s="1"/>
  <c r="D142" i="7"/>
  <c r="D141" i="7" s="1"/>
  <c r="D140" i="7" s="1"/>
  <c r="D139" i="7" s="1"/>
  <c r="F137" i="7"/>
  <c r="F136" i="7" s="1"/>
  <c r="F135" i="7" s="1"/>
  <c r="F134" i="7" s="1"/>
  <c r="E137" i="7"/>
  <c r="E136" i="7" s="1"/>
  <c r="E135" i="7" s="1"/>
  <c r="E134" i="7" s="1"/>
  <c r="D137" i="7"/>
  <c r="D136" i="7" s="1"/>
  <c r="D135" i="7" s="1"/>
  <c r="D134" i="7" s="1"/>
  <c r="F202" i="7"/>
  <c r="F201" i="7" s="1"/>
  <c r="F200" i="7" s="1"/>
  <c r="E202" i="7"/>
  <c r="E201" i="7" s="1"/>
  <c r="E200" i="7" s="1"/>
  <c r="D202" i="7"/>
  <c r="D201" i="7" s="1"/>
  <c r="D200" i="7" s="1"/>
  <c r="F93" i="7"/>
  <c r="F92" i="7" s="1"/>
  <c r="F91" i="7" s="1"/>
  <c r="E93" i="7"/>
  <c r="E92" i="7" s="1"/>
  <c r="E91" i="7" s="1"/>
  <c r="D93" i="7"/>
  <c r="D92" i="7" s="1"/>
  <c r="D91" i="7" s="1"/>
  <c r="F88" i="7" l="1"/>
  <c r="F87" i="7" s="1"/>
  <c r="F74" i="7" s="1"/>
  <c r="F73" i="7" s="1"/>
  <c r="E88" i="7"/>
  <c r="E87" i="7" s="1"/>
  <c r="E74" i="7" s="1"/>
  <c r="E73" i="7" s="1"/>
  <c r="D88" i="7"/>
  <c r="D87" i="7" s="1"/>
  <c r="D74" i="7" s="1"/>
  <c r="D73" i="7" l="1"/>
  <c r="D90" i="7"/>
  <c r="F90" i="7"/>
  <c r="E90" i="7"/>
  <c r="F319" i="7"/>
  <c r="F318" i="7" s="1"/>
  <c r="E319" i="7"/>
  <c r="E318" i="7" s="1"/>
  <c r="D319" i="7"/>
  <c r="D318" i="7" s="1"/>
  <c r="F47" i="7" l="1"/>
  <c r="F46" i="7" s="1"/>
  <c r="F27" i="7" s="1"/>
  <c r="F26" i="7" s="1"/>
  <c r="E47" i="7"/>
  <c r="E46" i="7" s="1"/>
  <c r="E27" i="7" s="1"/>
  <c r="E26" i="7" s="1"/>
  <c r="D47" i="7"/>
  <c r="D46" i="7" s="1"/>
  <c r="D27" i="7" s="1"/>
  <c r="D26" i="7" s="1"/>
  <c r="F160" i="7"/>
  <c r="F159" i="7" s="1"/>
  <c r="F158" i="7" s="1"/>
  <c r="F157" i="7" s="1"/>
  <c r="E160" i="7"/>
  <c r="E159" i="7" s="1"/>
  <c r="E158" i="7" s="1"/>
  <c r="E157" i="7" s="1"/>
  <c r="D160" i="7"/>
  <c r="D159" i="7" s="1"/>
  <c r="D158" i="7" s="1"/>
  <c r="D157" i="7" s="1"/>
  <c r="F177" i="7" l="1"/>
  <c r="E177" i="7"/>
  <c r="I273" i="7"/>
  <c r="H273" i="7"/>
  <c r="G273" i="7"/>
  <c r="F106" i="7" l="1"/>
  <c r="E106" i="7"/>
  <c r="D106" i="7"/>
  <c r="D332" i="7"/>
  <c r="D331" i="7" s="1"/>
  <c r="D330" i="7" s="1"/>
  <c r="D329" i="7" s="1"/>
  <c r="E332" i="7"/>
  <c r="E331" i="7" s="1"/>
  <c r="E330" i="7" s="1"/>
  <c r="E329" i="7" s="1"/>
  <c r="D323" i="7"/>
  <c r="D322" i="7" s="1"/>
  <c r="D321" i="7" s="1"/>
  <c r="E323" i="7"/>
  <c r="D313" i="7"/>
  <c r="E313" i="7"/>
  <c r="D311" i="7"/>
  <c r="E311" i="7"/>
  <c r="D298" i="7"/>
  <c r="D297" i="7" s="1"/>
  <c r="D296" i="7" s="1"/>
  <c r="E298" i="7"/>
  <c r="E297" i="7" s="1"/>
  <c r="E296" i="7" s="1"/>
  <c r="D291" i="7"/>
  <c r="D290" i="7" s="1"/>
  <c r="E291" i="7"/>
  <c r="E290" i="7" s="1"/>
  <c r="D285" i="7"/>
  <c r="D284" i="7" s="1"/>
  <c r="E285" i="7"/>
  <c r="E284" i="7" s="1"/>
  <c r="D282" i="7"/>
  <c r="D281" i="7" s="1"/>
  <c r="E282" i="7"/>
  <c r="E281" i="7" s="1"/>
  <c r="D278" i="7"/>
  <c r="D275" i="7" s="1"/>
  <c r="D274" i="7" s="1"/>
  <c r="E278" i="7"/>
  <c r="E275" i="7" s="1"/>
  <c r="E274" i="7" s="1"/>
  <c r="D268" i="7"/>
  <c r="D267" i="7" s="1"/>
  <c r="E268" i="7"/>
  <c r="E267" i="7" s="1"/>
  <c r="D265" i="7"/>
  <c r="E265" i="7"/>
  <c r="D257" i="7"/>
  <c r="D256" i="7" s="1"/>
  <c r="E257" i="7"/>
  <c r="E256" i="7" s="1"/>
  <c r="D254" i="7"/>
  <c r="E254" i="7"/>
  <c r="D252" i="7"/>
  <c r="E252" i="7"/>
  <c r="D249" i="7"/>
  <c r="E249" i="7"/>
  <c r="D247" i="7"/>
  <c r="E247" i="7"/>
  <c r="D244" i="7"/>
  <c r="D243" i="7" s="1"/>
  <c r="E244" i="7"/>
  <c r="E243" i="7" s="1"/>
  <c r="D232" i="7"/>
  <c r="D231" i="7" s="1"/>
  <c r="E232" i="7"/>
  <c r="E231" i="7" s="1"/>
  <c r="D229" i="7"/>
  <c r="D228" i="7" s="1"/>
  <c r="E229" i="7"/>
  <c r="E228" i="7" s="1"/>
  <c r="D226" i="7"/>
  <c r="D225" i="7" s="1"/>
  <c r="E226" i="7"/>
  <c r="E225" i="7" s="1"/>
  <c r="D223" i="7"/>
  <c r="D222" i="7" s="1"/>
  <c r="E223" i="7"/>
  <c r="E222" i="7" s="1"/>
  <c r="D220" i="7"/>
  <c r="E220" i="7"/>
  <c r="D218" i="7"/>
  <c r="E218" i="7"/>
  <c r="D198" i="7"/>
  <c r="D197" i="7" s="1"/>
  <c r="E198" i="7"/>
  <c r="E197" i="7" s="1"/>
  <c r="D195" i="7"/>
  <c r="D194" i="7" s="1"/>
  <c r="E195" i="7"/>
  <c r="E194" i="7" s="1"/>
  <c r="D185" i="7"/>
  <c r="D184" i="7" s="1"/>
  <c r="D183" i="7" s="1"/>
  <c r="E185" i="7"/>
  <c r="E184" i="7" s="1"/>
  <c r="D170" i="7"/>
  <c r="D169" i="7" s="1"/>
  <c r="D168" i="7" s="1"/>
  <c r="E170" i="7"/>
  <c r="E169" i="7" s="1"/>
  <c r="E168" i="7" s="1"/>
  <c r="D165" i="7"/>
  <c r="D164" i="7" s="1"/>
  <c r="E165" i="7"/>
  <c r="E164" i="7" s="1"/>
  <c r="D132" i="7"/>
  <c r="D131" i="7" s="1"/>
  <c r="D130" i="7" s="1"/>
  <c r="D129" i="7" s="1"/>
  <c r="E132" i="7"/>
  <c r="E131" i="7" s="1"/>
  <c r="E130" i="7" s="1"/>
  <c r="E129" i="7" s="1"/>
  <c r="D117" i="7"/>
  <c r="D116" i="7" s="1"/>
  <c r="D115" i="7" s="1"/>
  <c r="E117" i="7"/>
  <c r="D103" i="7"/>
  <c r="D102" i="7" s="1"/>
  <c r="D101" i="7" s="1"/>
  <c r="D100" i="7" s="1"/>
  <c r="E103" i="7"/>
  <c r="E102" i="7" s="1"/>
  <c r="E101" i="7" s="1"/>
  <c r="E100" i="7" s="1"/>
  <c r="D24" i="7"/>
  <c r="D23" i="7" s="1"/>
  <c r="D10" i="7" s="1"/>
  <c r="E24" i="7"/>
  <c r="E23" i="7" s="1"/>
  <c r="E10" i="7" s="1"/>
  <c r="D263" i="7" l="1"/>
  <c r="D262" i="7" s="1"/>
  <c r="D280" i="7"/>
  <c r="D273" i="7" s="1"/>
  <c r="E280" i="7"/>
  <c r="E273" i="7" s="1"/>
  <c r="E322" i="7"/>
  <c r="E321" i="7" s="1"/>
  <c r="E263" i="7"/>
  <c r="E262" i="7" s="1"/>
  <c r="E310" i="7"/>
  <c r="E309" i="7" s="1"/>
  <c r="E264" i="7"/>
  <c r="D310" i="7"/>
  <c r="D309" i="7" s="1"/>
  <c r="D264" i="7"/>
  <c r="E183" i="7"/>
  <c r="E182" i="7" s="1"/>
  <c r="D114" i="7"/>
  <c r="D105" i="7" s="1"/>
  <c r="E9" i="7"/>
  <c r="E8" i="7" s="1"/>
  <c r="D182" i="7"/>
  <c r="E167" i="7"/>
  <c r="D167" i="7"/>
  <c r="E116" i="7"/>
  <c r="E115" i="7" s="1"/>
  <c r="D163" i="7"/>
  <c r="D162" i="7" s="1"/>
  <c r="D217" i="7"/>
  <c r="D246" i="7"/>
  <c r="D251" i="7"/>
  <c r="D193" i="7"/>
  <c r="E251" i="7"/>
  <c r="E246" i="7"/>
  <c r="E217" i="7"/>
  <c r="E213" i="7" s="1"/>
  <c r="E193" i="7"/>
  <c r="D9" i="7"/>
  <c r="D8" i="7" s="1"/>
  <c r="E163" i="7"/>
  <c r="E162" i="7" s="1"/>
  <c r="D213" i="7" l="1"/>
  <c r="H213" i="7"/>
  <c r="E192" i="7"/>
  <c r="G213" i="7"/>
  <c r="D192" i="7"/>
  <c r="E114" i="7"/>
  <c r="E105" i="7" s="1"/>
  <c r="E343" i="7" l="1"/>
  <c r="F185" i="7"/>
  <c r="F184" i="7" s="1"/>
  <c r="F183" i="7" l="1"/>
  <c r="F182" i="7" s="1"/>
  <c r="F268" i="7"/>
  <c r="F267" i="7" s="1"/>
  <c r="F165" i="7" l="1"/>
  <c r="F164" i="7" s="1"/>
  <c r="F291" i="7" l="1"/>
  <c r="F290" i="7" s="1"/>
  <c r="F332" i="7" l="1"/>
  <c r="F331" i="7" s="1"/>
  <c r="F330" i="7" s="1"/>
  <c r="F329" i="7" s="1"/>
  <c r="F323" i="7"/>
  <c r="F313" i="7"/>
  <c r="F311" i="7"/>
  <c r="F170" i="7"/>
  <c r="F169" i="7" s="1"/>
  <c r="F168" i="7" s="1"/>
  <c r="F103" i="7"/>
  <c r="F102" i="7" s="1"/>
  <c r="F101" i="7" s="1"/>
  <c r="F100" i="7" s="1"/>
  <c r="F298" i="7"/>
  <c r="F297" i="7" s="1"/>
  <c r="F296" i="7" s="1"/>
  <c r="F285" i="7"/>
  <c r="F284" i="7" s="1"/>
  <c r="F282" i="7"/>
  <c r="F281" i="7" s="1"/>
  <c r="F223" i="7"/>
  <c r="F222" i="7" s="1"/>
  <c r="F220" i="7"/>
  <c r="F218" i="7"/>
  <c r="F278" i="7"/>
  <c r="F275" i="7" s="1"/>
  <c r="F274" i="7" s="1"/>
  <c r="F280" i="7" l="1"/>
  <c r="F273" i="7" s="1"/>
  <c r="F322" i="7"/>
  <c r="F321" i="7" s="1"/>
  <c r="F310" i="7"/>
  <c r="F309" i="7" s="1"/>
  <c r="F167" i="7"/>
  <c r="F217" i="7"/>
  <c r="I213" i="7" l="1"/>
  <c r="F198" i="7"/>
  <c r="F197" i="7" s="1"/>
  <c r="F195" i="7"/>
  <c r="F194" i="7" s="1"/>
  <c r="F265" i="7"/>
  <c r="F263" i="7" s="1"/>
  <c r="F262" i="7" s="1"/>
  <c r="F264" i="7" l="1"/>
  <c r="F193" i="7"/>
  <c r="F257" i="7" l="1"/>
  <c r="F256" i="7" s="1"/>
  <c r="F249" i="7"/>
  <c r="F247" i="7"/>
  <c r="F254" i="7"/>
  <c r="F252" i="7"/>
  <c r="F244" i="7"/>
  <c r="F243" i="7" s="1"/>
  <c r="F232" i="7"/>
  <c r="F231" i="7" s="1"/>
  <c r="F229" i="7"/>
  <c r="F228" i="7" s="1"/>
  <c r="F226" i="7"/>
  <c r="F225" i="7" s="1"/>
  <c r="F24" i="7"/>
  <c r="F23" i="7" s="1"/>
  <c r="F10" i="7" s="1"/>
  <c r="F9" i="7" l="1"/>
  <c r="F8" i="7" s="1"/>
  <c r="F163" i="7"/>
  <c r="F162" i="7" s="1"/>
  <c r="F251" i="7"/>
  <c r="F246" i="7"/>
  <c r="F213" i="7" s="1"/>
  <c r="F192" i="7" l="1"/>
  <c r="F132" i="7" l="1"/>
  <c r="F131" i="7" s="1"/>
  <c r="F130" i="7" s="1"/>
  <c r="F129" i="7" s="1"/>
  <c r="F117" i="7"/>
  <c r="F116" i="7" l="1"/>
  <c r="F115" i="7" s="1"/>
  <c r="F114" i="7" l="1"/>
  <c r="F105" i="7" s="1"/>
  <c r="F343" i="7" s="1"/>
  <c r="D177" i="7"/>
  <c r="D343" i="7" s="1"/>
</calcChain>
</file>

<file path=xl/sharedStrings.xml><?xml version="1.0" encoding="utf-8"?>
<sst xmlns="http://schemas.openxmlformats.org/spreadsheetml/2006/main" count="681" uniqueCount="319">
  <si>
    <t>Обеспечение деятельности подведомственных учреждений</t>
  </si>
  <si>
    <t>Межбюджетные трансферты</t>
  </si>
  <si>
    <t>Обеспечение образовательной деятельности муниципальных дошкольных образовательных организаций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</si>
  <si>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</si>
  <si>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</si>
  <si>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</si>
  <si>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</si>
  <si>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</si>
  <si>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</si>
  <si>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</si>
  <si>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</si>
  <si>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</si>
  <si>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</si>
  <si>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</si>
  <si>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</si>
  <si>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</si>
  <si>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Субсидии бюджетным учреждениям</t>
  </si>
  <si>
    <t>Дотации</t>
  </si>
  <si>
    <t>Итого</t>
  </si>
  <si>
    <t>Публичные нормативные социальные выплаты гражданам</t>
  </si>
  <si>
    <t xml:space="preserve">   тыс. рублей</t>
  </si>
  <si>
    <t>Осуществление деятельности за счет межбюджетных трансфертов</t>
  </si>
  <si>
    <t>Подпрограмма "Народное творчество и культурно-досуговое деятельность"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</si>
  <si>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</si>
  <si>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</si>
  <si>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</si>
  <si>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</si>
  <si>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</si>
  <si>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</si>
  <si>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</si>
  <si>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61 2 00 13200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</si>
  <si>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</si>
  <si>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</si>
  <si>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</si>
  <si>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</si>
  <si>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</si>
  <si>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</si>
  <si>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</si>
  <si>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</si>
  <si>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</si>
  <si>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</si>
  <si>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</si>
  <si>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</si>
  <si>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</si>
  <si>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28 0 00 00000</t>
  </si>
  <si>
    <t>Основное мероприятие "Профилактика терроризма и экстремизма"</t>
  </si>
  <si>
    <t>28 0 01 00000</t>
  </si>
  <si>
    <t>28 0 01 Б4200</t>
  </si>
  <si>
    <t>Обеспечение образовательной деятельности муниципальных общеобразовательных учреждений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</si>
  <si>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</si>
  <si>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</si>
  <si>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</si>
  <si>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</si>
  <si>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</si>
  <si>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</si>
  <si>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</si>
  <si>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</si>
  <si>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</si>
  <si>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</si>
  <si>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</si>
  <si>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</si>
  <si>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</si>
  <si>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</si>
  <si>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</si>
  <si>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</si>
  <si>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</si>
  <si>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</si>
  <si>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</si>
  <si>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</si>
  <si>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</si>
  <si>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</si>
  <si>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</si>
  <si>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</si>
  <si>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</si>
  <si>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</si>
  <si>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</si>
  <si>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</si>
  <si>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</si>
  <si>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91 0 00 00000</t>
  </si>
  <si>
    <t>91 1 00 00000</t>
  </si>
  <si>
    <t>91 1 00 04200</t>
  </si>
  <si>
    <t>61 1 00 00000</t>
  </si>
  <si>
    <t>50 3 00 76500</t>
  </si>
  <si>
    <t>50 3 00 76600</t>
  </si>
  <si>
    <t>61 5 00 00000</t>
  </si>
  <si>
    <t>14 0 00 00000</t>
  </si>
  <si>
    <t>14 0 01 00000</t>
  </si>
  <si>
    <t>14 0 01 Г2200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</si>
  <si>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</si>
  <si>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</si>
  <si>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</si>
  <si>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"Обеспечение эффективности деятельности органов местного самоуправления Дергачевского муниципального района "</t>
  </si>
  <si>
    <t>Реализация основного мероприятия "Обеспечение эффективности деятельности органов местного самоуправления "</t>
  </si>
  <si>
    <t>Реализация основного мероприятия "Профилактика терроризма и экстремизма"</t>
  </si>
  <si>
    <t>61 2 00 25200</t>
  </si>
  <si>
    <t>66 1 00 15100</t>
  </si>
  <si>
    <t>61 5 00 23200</t>
  </si>
  <si>
    <t>99 0 00 90000</t>
  </si>
  <si>
    <t>Предоставление субсидий бюджетным, автономным учреждениям и иным некоммерческим организациям</t>
  </si>
  <si>
    <t>50 4 00 11202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</si>
  <si>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</si>
  <si>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</si>
  <si>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</si>
  <si>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</si>
  <si>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</si>
  <si>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</si>
  <si>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</si>
  <si>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61 2 00 11100</t>
  </si>
  <si>
    <t>Расходы на обеспечение деятельности главы муниципального образования</t>
  </si>
  <si>
    <t>50 2 00 00000</t>
  </si>
  <si>
    <t>Подпрограмма "Библиотеки"</t>
  </si>
  <si>
    <t>Основное мероприятие "Библиотеки"</t>
  </si>
  <si>
    <t>15 2 00 00000</t>
  </si>
  <si>
    <t>15 2 01 00000</t>
  </si>
  <si>
    <t>35 0 00 00000</t>
  </si>
  <si>
    <t>35 0 01 00000</t>
  </si>
  <si>
    <t>50 4 00 11201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</si>
  <si>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</si>
  <si>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</si>
  <si>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26 0 00 00000</t>
  </si>
  <si>
    <t>26 0 01 00000</t>
  </si>
  <si>
    <t>26 0 01 Б3200</t>
  </si>
  <si>
    <t>10 2 00 00000</t>
  </si>
  <si>
    <t>10 2 01 00000</t>
  </si>
  <si>
    <t>62 0 00 25200</t>
  </si>
  <si>
    <t>Выполнение функций органами местного самоуправления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</si>
  <si>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</si>
  <si>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</si>
  <si>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</si>
  <si>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</si>
  <si>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10 3 00 00000</t>
  </si>
  <si>
    <t>10 3 01 00000</t>
  </si>
  <si>
    <t>10 4 00 00000</t>
  </si>
  <si>
    <t>10 4 01 00000</t>
  </si>
  <si>
    <t>Расходы на выполнение муниципальных заданий муниципальными бюджетными и автономными учреждениями</t>
  </si>
  <si>
    <t>10 1 01 Д4500</t>
  </si>
  <si>
    <t>10 2 01 Д4500</t>
  </si>
  <si>
    <t>10 3 01 Д4500</t>
  </si>
  <si>
    <t>15 3 01 Д4500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</si>
  <si>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</si>
  <si>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</si>
  <si>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</si>
  <si>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</si>
  <si>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</si>
  <si>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</si>
  <si>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</si>
  <si>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</si>
  <si>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</si>
  <si>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Сохранение достигнутых показателей повышения оплаты труда отдельных категорий работников бюджетной сферы</t>
  </si>
  <si>
    <t>50 2 00 72500</t>
  </si>
  <si>
    <t>Муниципальная программа "Молодежь"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</si>
  <si>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</si>
  <si>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</si>
  <si>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</si>
  <si>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18 0 00 00000</t>
  </si>
  <si>
    <t>18 0 01 00000</t>
  </si>
  <si>
    <t>18 0 01 Г3200</t>
  </si>
  <si>
    <t>19 0 00 00000</t>
  </si>
  <si>
    <t>19 0 01 00000</t>
  </si>
  <si>
    <t>19 0 01 Г4200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</si>
  <si>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</si>
  <si>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</si>
  <si>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</si>
  <si>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3 01 S2500</t>
  </si>
  <si>
    <t>16 0 01 L5191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</si>
  <si>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</si>
  <si>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</si>
  <si>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20 0 00 00000</t>
  </si>
  <si>
    <t>20 0 01 00000</t>
  </si>
  <si>
    <t>20 0 01 Б8200</t>
  </si>
  <si>
    <t>50 3 00 77120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</si>
  <si>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</si>
  <si>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</si>
  <si>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</si>
  <si>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25 0 00 00000</t>
  </si>
  <si>
    <t>25 0 01 00000</t>
  </si>
  <si>
    <t>25 0 01 Б5200</t>
  </si>
  <si>
    <t>35 0 01 Б5200</t>
  </si>
  <si>
    <t>Реализация основного мероприятия "Улучшение условий и охраны труда"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</si>
  <si>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</si>
  <si>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Обеспечение деятельности жилищно-коммунального хозяйства</t>
  </si>
  <si>
    <t>Расходы на обеспечение мероприятий по капитальному ремонту муниципального жилищного фонда</t>
  </si>
  <si>
    <t>61 7 00 00000</t>
  </si>
  <si>
    <t>61 7 01 00000</t>
  </si>
  <si>
    <t>61 7 01 10200</t>
  </si>
  <si>
    <t>Субсидии автономным учреждениям</t>
  </si>
  <si>
    <t>15 2 01 Д4500</t>
  </si>
  <si>
    <t>Муниципальная программа "Улучшение условий и охраны труда на территории Дергачевского муниципального района"</t>
  </si>
  <si>
    <t>Муниципальная программа "Обеспечение эффективности деятельности органов местного самоуправления  Дергачевского муниципального района"</t>
  </si>
  <si>
    <t>Муниципальная программа "Развитие образования Дергачевского муниципального района"</t>
  </si>
  <si>
    <t>Муниципальная программа "Культура  Дергачевского района"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</si>
  <si>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</si>
  <si>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Муниципальная программа "Профилактика терроризма и экстремизма  на территории Дергачевского  муниципального района"</t>
  </si>
  <si>
    <t>50 3 00 77130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</si>
  <si>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</si>
  <si>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</si>
  <si>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"Молодежь"</t>
  </si>
  <si>
    <t>Реализация основного мероприятия "Молодежь"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</si>
  <si>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</si>
  <si>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</si>
  <si>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Иные межбюджетные трансферты</t>
  </si>
  <si>
    <t>Обеспечение мероприятий по капитальному ремонту жилищного фонда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</si>
  <si>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</si>
  <si>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Осуществление полномочий по обеспечению деятельности контрольно-счетного органа</t>
  </si>
  <si>
    <t>Дотации на выравнивание бюджетной обеспеченности поселений</t>
  </si>
  <si>
    <t>Осуществление мероприятий в области энергосбережения и повышения энергетической эффективности</t>
  </si>
  <si>
    <t>50 4 00 78600</t>
  </si>
  <si>
    <t>Поддержка районных печатных средств массовой информации</t>
  </si>
  <si>
    <t>99 0 00 Д4500</t>
  </si>
  <si>
    <t>2024 год</t>
  </si>
  <si>
    <t>Расходы на обеспечение деятельности подведомственных учреждений за счет предпринимательской деятельности</t>
  </si>
  <si>
    <t>62 0 00 01200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</si>
  <si>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</si>
  <si>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</si>
  <si>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</si>
  <si>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15 7 00 00000</t>
  </si>
  <si>
    <t>15 7 01 00000</t>
  </si>
  <si>
    <t>15 7 01 Д1000</t>
  </si>
  <si>
    <t>Проведение капитального и текущего ремонтов муниципальных образовательных организаций за счет средств местного бюджета</t>
  </si>
  <si>
    <t>Проведение капитального и текущего ремонтов муниципальных образовательных организаций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</si>
  <si>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</si>
  <si>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</si>
  <si>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</si>
  <si>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</si>
  <si>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38 0 01 00000</t>
  </si>
  <si>
    <t>38 0 01 Д8200</t>
  </si>
  <si>
    <t>Расходы на обеспечение функций центрального аппарата городского поселения</t>
  </si>
  <si>
    <t>61 2 00 13213</t>
  </si>
  <si>
    <t>99 0 00 00000</t>
  </si>
  <si>
    <t>99 0 00 9 0000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</si>
  <si>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</si>
  <si>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</si>
  <si>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Оснащение и укрепление материально- технической базы образовательных организаций за счет средств местного бюджета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</si>
  <si>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  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</si>
  <si>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</si>
  <si>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</si>
  <si>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</si>
  <si>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"Улучшение условий и охраны труда "</t>
  </si>
  <si>
    <t>Мероприятия, осуществляемые за счет субсидий из бюджетов бюджетной системы</t>
  </si>
  <si>
    <t>ОМСУ полн. сруб</t>
  </si>
  <si>
    <t>Осуществление полномочий по формированию, исполнению бюджета поселений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</si>
  <si>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</si>
  <si>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Уплата земельного налога, налога на имущество и транспортного налога подведомственными учреждениями</t>
  </si>
  <si>
    <t>Погашение кредиторской задолженности прошлых лет, в том числе по судам</t>
  </si>
  <si>
    <t xml:space="preserve">
Приложение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</si>
  <si>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2025 год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</si>
  <si>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</si>
  <si>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50 3 00 77160</t>
  </si>
  <si>
    <t>Уплата прочих налогов,сборов и иных платежей органами исполнительной власти</t>
  </si>
  <si>
    <t>61 2 00 25300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</si>
  <si>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</si>
  <si>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</si>
  <si>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</si>
  <si>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34 0 00 00000</t>
  </si>
  <si>
    <t>34 0 01 00000</t>
  </si>
  <si>
    <t>34 0 01 Б5200</t>
  </si>
  <si>
    <t>Обеспечение мероприятий в области коммунального хозяйства</t>
  </si>
  <si>
    <t>Расходы на обеспечение мероприятий в области коммунального хозяйства</t>
  </si>
  <si>
    <t>61 7 02 00000</t>
  </si>
  <si>
    <t>61 7 02 40200</t>
  </si>
  <si>
    <t>Субсидии юридическим лицам (кроме некоммерческих организаций), индивидуальным предпринимателям, физическим лицам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</si>
  <si>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</si>
  <si>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</si>
  <si>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</si>
  <si>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(муниципальным 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группам и подгруппам видов расходов классификации расходов    бюджета Дергачевского муниципального района на 2024 год  и плановый период 2025 и 2026 годов</t>
  </si>
  <si>
    <t>2026 год</t>
  </si>
  <si>
    <t>Муниципальная программа "Организация отдыха детей в каникулярное время Дергачевского муниципального района"</t>
  </si>
  <si>
    <t>Основное мероприятие "Организация отдыха детей в каникулярное время"</t>
  </si>
  <si>
    <t>11 0 00 00000</t>
  </si>
  <si>
    <t>11 0 01 00000</t>
  </si>
  <si>
    <t>11 0 01 Д4500</t>
  </si>
  <si>
    <t xml:space="preserve">Проведение капитального и текущего ремонта муниципальных образовательных организаций </t>
  </si>
  <si>
    <t>10 1 01 72110</t>
  </si>
  <si>
    <t>10 1 01 79150</t>
  </si>
  <si>
    <t>10 1 01 S9150</t>
  </si>
  <si>
    <t>10 3 01 72110</t>
  </si>
  <si>
    <t>Проведение капитального и текущего ремонтов муниципальных образовательных организаций(софинансирование за счет средств местного бюджета)</t>
  </si>
  <si>
    <t>10 3 01 S2110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</si>
  <si>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</si>
  <si>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</si>
  <si>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Обеспечение жильем молодых семей</t>
  </si>
  <si>
    <t>50 2 00 L4970</t>
  </si>
  <si>
    <t>Реализация мероприятий программы в целях выполнения задач федерального проекта "Современная школа"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</si>
  <si>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задач федерального проекта) (за исключением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</si>
  <si>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задач федерального проекта) (в части расходов на оплату труда с начислениями)</t>
  </si>
  <si>
    <t>Реализация мероприятий программы в целях выполнения задач федерального проекта "Цифровая образовательная среда"</t>
  </si>
  <si>
    <t>Обеспечение условий для внедрения цифровой образовательной среды в государственных и муниципальных общеобразовательных организациях (в рамках достижения соответствующих задач федерального проекта)</t>
  </si>
  <si>
    <t>10 2 E1 00000</t>
  </si>
  <si>
    <t>10 2 E1 A1721</t>
  </si>
  <si>
    <t>10 2 E1 A1722</t>
  </si>
  <si>
    <t>10 2 E4 00000</t>
  </si>
  <si>
    <t>10 2 E4 A2131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</si>
  <si>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</si>
  <si>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50 2 00 L3040</t>
  </si>
  <si>
    <t>Обеспечение условий для создания центров образования цифрового и гуманитарного профилей  (за исключением расходов на оплату труда с начислениями)</t>
  </si>
  <si>
    <t>Обеспечение условий для создания центров образования цифрового и гуманитарного профилей (в части расходов на оплату труда с начислениями)</t>
  </si>
  <si>
    <t>10 2 E1 72131</t>
  </si>
  <si>
    <t>10 2 E1 72132</t>
  </si>
  <si>
    <t>10 2 E4 52130</t>
  </si>
  <si>
    <t>10 2 01 72110</t>
  </si>
  <si>
    <t>10 2 01 S2110</t>
  </si>
  <si>
    <t>Проведение капитального и текущего ремонта спортивных залов муниципальных образовательных организаций</t>
  </si>
  <si>
    <t>10 2 01 72120</t>
  </si>
  <si>
    <t>10 1 01 S2110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</si>
  <si>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</si>
  <si>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</si>
  <si>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</si>
  <si>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</si>
  <si>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</si>
  <si>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</si>
  <si>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00000</t>
  </si>
  <si>
    <t>10 2 EВ 51790</t>
  </si>
  <si>
    <t>Укрепление материально-технической базы и оснащение музеев боевой славы в муниципальных образовательгных организациях</t>
  </si>
  <si>
    <t>10 2 01 72130</t>
  </si>
  <si>
    <t>10 3 01 79150</t>
  </si>
  <si>
    <t>10 3 01 S9150</t>
  </si>
  <si>
    <t>10 2 01 79150</t>
  </si>
  <si>
    <t>10 2 01 S9150</t>
  </si>
  <si>
    <t>25 0 01 79140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</si>
</sst>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00"/>
    <numFmt numFmtId="166" formatCode="0000000"/>
    <numFmt numFmtId="167" formatCode="[$-419]General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7" fontId="14" fillId="0" borderId="0" applyBorder="0" applyProtection="0"/>
  </cellStyleXfs>
  <cellXfs count="105">
    <xf numFmtId="0" fontId="0" fillId="0" borderId="0" xfId="0"/>
    <xf numFmtId="0" fontId="0" fillId="0" borderId="0" xfId="0" applyFill="1"/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10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right"/>
    </xf>
    <xf numFmtId="1" fontId="5" fillId="0" borderId="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justify"/>
    </xf>
    <xf numFmtId="164" fontId="5" fillId="2" borderId="1" xfId="0" applyNumberFormat="1" applyFont="1" applyFill="1" applyBorder="1" applyAlignment="1"/>
    <xf numFmtId="164" fontId="5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/>
    <xf numFmtId="0" fontId="8" fillId="2" borderId="1" xfId="0" applyFont="1" applyFill="1" applyBorder="1" applyAlignment="1">
      <alignment horizontal="justify"/>
    </xf>
    <xf numFmtId="0" fontId="8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center" wrapText="1"/>
    </xf>
    <xf numFmtId="164" fontId="5" fillId="2" borderId="4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wrapText="1"/>
    </xf>
    <xf numFmtId="164" fontId="12" fillId="2" borderId="1" xfId="0" applyNumberFormat="1" applyFont="1" applyFill="1" applyBorder="1" applyAlignment="1">
      <alignment horizontal="right"/>
    </xf>
    <xf numFmtId="0" fontId="1" fillId="2" borderId="0" xfId="0" applyFont="1" applyFill="1"/>
    <xf numFmtId="164" fontId="13" fillId="2" borderId="1" xfId="0" applyNumberFormat="1" applyFont="1" applyFill="1" applyBorder="1" applyAlignment="1">
      <alignment horizontal="right"/>
    </xf>
    <xf numFmtId="0" fontId="0" fillId="2" borderId="0" xfId="0" applyFill="1"/>
    <xf numFmtId="0" fontId="13" fillId="2" borderId="1" xfId="0" applyFont="1" applyFill="1" applyBorder="1" applyAlignment="1">
      <alignment horizontal="justify"/>
    </xf>
    <xf numFmtId="0" fontId="5" fillId="2" borderId="1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justify"/>
    </xf>
    <xf numFmtId="164" fontId="13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vertical="center"/>
    </xf>
    <xf numFmtId="0" fontId="4" fillId="2" borderId="4" xfId="0" applyFont="1" applyFill="1" applyBorder="1" applyAlignment="1">
      <alignment horizontal="justify" vertical="center"/>
    </xf>
    <xf numFmtId="164" fontId="13" fillId="2" borderId="2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164" fontId="13" fillId="2" borderId="1" xfId="0" applyNumberFormat="1" applyFont="1" applyFill="1" applyBorder="1" applyAlignment="1">
      <alignment horizontal="right" wrapText="1"/>
    </xf>
    <xf numFmtId="164" fontId="7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wrapText="1"/>
    </xf>
    <xf numFmtId="164" fontId="12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justify"/>
    </xf>
    <xf numFmtId="0" fontId="4" fillId="2" borderId="1" xfId="0" applyFont="1" applyFill="1" applyBorder="1" applyAlignment="1">
      <alignment horizontal="center" wrapText="1"/>
    </xf>
    <xf numFmtId="0" fontId="9" fillId="2" borderId="0" xfId="0" applyFont="1" applyFill="1"/>
    <xf numFmtId="164" fontId="4" fillId="2" borderId="4" xfId="0" applyNumberFormat="1" applyFont="1" applyFill="1" applyBorder="1" applyAlignment="1">
      <alignment horizontal="right" wrapText="1"/>
    </xf>
    <xf numFmtId="164" fontId="1" fillId="2" borderId="0" xfId="0" applyNumberFormat="1" applyFont="1" applyFill="1"/>
    <xf numFmtId="0" fontId="2" fillId="2" borderId="1" xfId="0" applyFont="1" applyFill="1" applyBorder="1" applyAlignment="1">
      <alignment horizontal="justify"/>
    </xf>
    <xf numFmtId="164" fontId="8" fillId="2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justify"/>
    </xf>
    <xf numFmtId="0" fontId="2" fillId="2" borderId="4" xfId="0" applyFont="1" applyFill="1" applyBorder="1" applyAlignment="1">
      <alignment horizontal="justify" vertical="center"/>
    </xf>
    <xf numFmtId="0" fontId="5" fillId="2" borderId="4" xfId="0" applyFont="1" applyFill="1" applyBorder="1" applyAlignment="1">
      <alignment horizontal="justify"/>
    </xf>
    <xf numFmtId="0" fontId="4" fillId="2" borderId="6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/>
    </xf>
    <xf numFmtId="164" fontId="0" fillId="2" borderId="0" xfId="0" applyNumberFormat="1" applyFill="1"/>
    <xf numFmtId="0" fontId="4" fillId="2" borderId="4" xfId="0" applyFont="1" applyFill="1" applyBorder="1" applyAlignment="1">
      <alignment horizontal="justify"/>
    </xf>
    <xf numFmtId="0" fontId="7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center" wrapText="1"/>
    </xf>
    <xf numFmtId="0" fontId="0" fillId="2" borderId="1" xfId="0" applyFill="1" applyBorder="1"/>
    <xf numFmtId="0" fontId="13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164" fontId="13" fillId="2" borderId="3" xfId="0" applyNumberFormat="1" applyFont="1" applyFill="1" applyBorder="1" applyAlignment="1">
      <alignment horizontal="right"/>
    </xf>
    <xf numFmtId="0" fontId="5" fillId="2" borderId="1" xfId="0" applyFont="1" applyFill="1" applyBorder="1"/>
    <xf numFmtId="0" fontId="12" fillId="2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164" fontId="13" fillId="2" borderId="2" xfId="0" applyNumberFormat="1" applyFont="1" applyFill="1" applyBorder="1" applyAlignment="1">
      <alignment horizontal="right" wrapText="1"/>
    </xf>
    <xf numFmtId="16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wrapText="1"/>
    </xf>
    <xf numFmtId="164" fontId="8" fillId="2" borderId="1" xfId="0" applyNumberFormat="1" applyFont="1" applyFill="1" applyBorder="1" applyAlignment="1"/>
    <xf numFmtId="0" fontId="5" fillId="2" borderId="1" xfId="0" applyFont="1" applyFill="1" applyBorder="1" applyAlignment="1">
      <alignment horizontal="justify" wrapText="1"/>
    </xf>
    <xf numFmtId="0" fontId="0" fillId="3" borderId="0" xfId="0" applyFill="1"/>
    <xf numFmtId="164" fontId="5" fillId="2" borderId="2" xfId="0" applyNumberFormat="1" applyFont="1" applyFill="1" applyBorder="1"/>
    <xf numFmtId="0" fontId="5" fillId="2" borderId="0" xfId="0" applyFont="1" applyFill="1" applyAlignment="1">
      <alignment horizontal="justify"/>
    </xf>
    <xf numFmtId="0" fontId="5" fillId="2" borderId="2" xfId="0" applyFont="1" applyFill="1" applyBorder="1" applyAlignment="1">
      <alignment wrapText="1"/>
    </xf>
    <xf numFmtId="0" fontId="8" fillId="2" borderId="4" xfId="0" applyFont="1" applyFill="1" applyBorder="1" applyAlignment="1">
      <alignment horizontal="justify"/>
    </xf>
    <xf numFmtId="164" fontId="8" fillId="2" borderId="4" xfId="0" applyNumberFormat="1" applyFont="1" applyFill="1" applyBorder="1" applyAlignment="1">
      <alignment horizontal="right"/>
    </xf>
    <xf numFmtId="164" fontId="5" fillId="2" borderId="5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right" wrapText="1"/>
    </xf>
    <xf numFmtId="167" fontId="2" fillId="2" borderId="7" xfId="2" applyFont="1" applyFill="1" applyBorder="1" applyAlignment="1">
      <alignment horizontal="justify"/>
    </xf>
    <xf numFmtId="167" fontId="2" fillId="2" borderId="8" xfId="2" applyFont="1" applyFill="1" applyBorder="1" applyAlignment="1">
      <alignment horizontal="center" wrapText="1"/>
    </xf>
    <xf numFmtId="167" fontId="4" fillId="2" borderId="7" xfId="2" applyFont="1" applyFill="1" applyBorder="1" applyAlignment="1">
      <alignment horizontal="justify"/>
    </xf>
    <xf numFmtId="167" fontId="4" fillId="2" borderId="8" xfId="2" applyFont="1" applyFill="1" applyBorder="1" applyAlignment="1">
      <alignment horizontal="center" wrapText="1"/>
    </xf>
    <xf numFmtId="164" fontId="12" fillId="2" borderId="2" xfId="0" applyNumberFormat="1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0" fontId="5" fillId="2" borderId="3" xfId="0" applyFont="1" applyFill="1" applyBorder="1" applyAlignment="1">
      <alignment horizontal="justify"/>
    </xf>
    <xf numFmtId="0" fontId="7" fillId="2" borderId="4" xfId="0" applyFont="1" applyFill="1" applyBorder="1" applyAlignment="1">
      <alignment horizontal="justify"/>
    </xf>
    <xf numFmtId="0" fontId="5" fillId="2" borderId="9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13" fillId="2" borderId="3" xfId="0" applyFont="1" applyFill="1" applyBorder="1" applyAlignment="1">
      <alignment horizontal="justify"/>
    </xf>
    <xf numFmtId="0" fontId="5" fillId="2" borderId="0" xfId="0" applyFont="1" applyFill="1" applyAlignment="1">
      <alignment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5"/>
  <sheetViews>
    <sheetView tabSelected="1" view="pageBreakPreview" topLeftCell="A147" zoomScale="91" zoomScaleSheetLayoutView="91" workbookViewId="0">
      <selection activeCell="F154" sqref="F154"/>
    </sheetView>
  </sheetViews>
  <sheetFormatPr defaultColWidth="9.109375" defaultRowHeight="15.6" x14ac:dyDescent="0.3"/>
  <cols>
    <col min="1" max="1" width="78.5546875" style="1" customWidth="1"/>
    <col min="2" max="2" width="16" style="5" customWidth="1"/>
    <col min="3" max="3" width="5.109375" style="1" customWidth="1"/>
    <col min="4" max="4" width="16" style="6" customWidth="1"/>
    <col min="5" max="5" width="12.5546875" style="6" customWidth="1"/>
    <col min="6" max="6" width="14.33203125" style="6" customWidth="1"/>
    <col min="7" max="7" width="11" style="1" customWidth="1"/>
    <col min="8" max="16384" width="9.109375" style="1"/>
  </cols>
  <sheetData>
    <row r="1" spans="1:6" ht="38.25" customHeight="1" x14ac:dyDescent="0.3">
      <c r="A1" s="96" t="s">
        <v>244</v>
      </c>
      <c r="B1" s="97"/>
      <c r="C1" s="97"/>
      <c r="D1" s="97"/>
      <c r="E1" s="97"/>
      <c r="F1" s="97"/>
    </row>
    <row r="2" spans="1:6" ht="65.25" customHeight="1" x14ac:dyDescent="0.3">
      <c r="A2" s="98" t="s">
        <v>264</v>
      </c>
      <c r="B2" s="98"/>
      <c r="C2" s="98"/>
      <c r="D2" s="98"/>
      <c r="E2" s="98"/>
      <c r="F2" s="98"/>
    </row>
    <row r="3" spans="1:6" ht="20.25" customHeight="1" x14ac:dyDescent="0.3">
      <c r="A3" s="104"/>
      <c r="B3" s="98"/>
      <c r="C3" s="98"/>
      <c r="D3" s="98"/>
      <c r="E3" s="98"/>
      <c r="F3" s="98"/>
    </row>
    <row r="4" spans="1:6" x14ac:dyDescent="0.3">
      <c r="A4" s="100" t="s">
        <v>20</v>
      </c>
      <c r="B4" s="100"/>
      <c r="C4" s="100"/>
      <c r="D4" s="100"/>
      <c r="E4" s="100"/>
      <c r="F4" s="100"/>
    </row>
    <row r="5" spans="1:6" ht="14.4" x14ac:dyDescent="0.3">
      <c r="A5" s="101" t="s">
        <v>3</v>
      </c>
      <c r="B5" s="102" t="s">
        <v>4</v>
      </c>
      <c r="C5" s="103" t="s">
        <v>5</v>
      </c>
      <c r="D5" s="99" t="s">
        <v>209</v>
      </c>
      <c r="E5" s="99" t="s">
        <v>245</v>
      </c>
      <c r="F5" s="99" t="s">
        <v>265</v>
      </c>
    </row>
    <row r="6" spans="1:6" ht="29.25" customHeight="1" x14ac:dyDescent="0.3">
      <c r="A6" s="101"/>
      <c r="B6" s="102"/>
      <c r="C6" s="103"/>
      <c r="D6" s="99"/>
      <c r="E6" s="99"/>
      <c r="F6" s="99"/>
    </row>
    <row r="7" spans="1:6" x14ac:dyDescent="0.3">
      <c r="A7" s="2">
        <v>1</v>
      </c>
      <c r="B7" s="3">
        <v>4</v>
      </c>
      <c r="C7" s="3">
        <v>5</v>
      </c>
      <c r="D7" s="7">
        <v>6</v>
      </c>
      <c r="E7" s="7">
        <v>7</v>
      </c>
      <c r="F7" s="7">
        <v>8</v>
      </c>
    </row>
    <row r="8" spans="1:6" s="25" customFormat="1" ht="31.2" x14ac:dyDescent="0.3">
      <c r="A8" s="16" t="s">
        <v>189</v>
      </c>
      <c r="B8" s="18" t="s">
        <v>38</v>
      </c>
      <c r="C8" s="18"/>
      <c r="D8" s="24">
        <f>D9+D26+D73+D90</f>
        <v>111954.00000000001</v>
      </c>
      <c r="E8" s="24">
        <f>E9+E26+E73+E90</f>
        <v>78368.3</v>
      </c>
      <c r="F8" s="24">
        <f>F9+F26+F73+F90</f>
        <v>78315.5</v>
      </c>
    </row>
    <row r="9" spans="1:6" s="27" customFormat="1" ht="31.2" x14ac:dyDescent="0.3">
      <c r="A9" s="10" t="s">
        <v>139</v>
      </c>
      <c r="B9" s="8" t="s">
        <v>39</v>
      </c>
      <c r="C9" s="8"/>
      <c r="D9" s="26">
        <f>D10</f>
        <v>33188.699999999997</v>
      </c>
      <c r="E9" s="26">
        <f>E10</f>
        <v>22081.5</v>
      </c>
      <c r="F9" s="26">
        <f>F10</f>
        <v>22081.5</v>
      </c>
    </row>
    <row r="10" spans="1:6" s="27" customFormat="1" ht="31.2" x14ac:dyDescent="0.3">
      <c r="A10" s="10" t="s">
        <v>140</v>
      </c>
      <c r="B10" s="8" t="s">
        <v>40</v>
      </c>
      <c r="C10" s="8"/>
      <c r="D10" s="26">
        <f>D23+D14+D11+D17+D20</f>
        <v>33188.699999999997</v>
      </c>
      <c r="E10" s="26">
        <f>E23</f>
        <v>22081.5</v>
      </c>
      <c r="F10" s="26">
        <f>F23</f>
        <v>22081.5</v>
      </c>
    </row>
    <row r="11" spans="1:6" s="27" customFormat="1" ht="31.2" x14ac:dyDescent="0.3">
      <c r="A11" s="10" t="s">
        <v>271</v>
      </c>
      <c r="B11" s="8" t="s">
        <v>272</v>
      </c>
      <c r="C11" s="8"/>
      <c r="D11" s="9">
        <f>D12</f>
        <v>9234.4</v>
      </c>
      <c r="E11" s="9">
        <f t="shared" ref="E11:F12" si="0">E12</f>
        <v>0</v>
      </c>
      <c r="F11" s="9">
        <f t="shared" si="0"/>
        <v>0</v>
      </c>
    </row>
    <row r="12" spans="1:6" s="27" customFormat="1" ht="31.2" x14ac:dyDescent="0.3">
      <c r="A12" s="10" t="s">
        <v>230</v>
      </c>
      <c r="B12" s="8" t="s">
        <v>272</v>
      </c>
      <c r="C12" s="8">
        <v>600</v>
      </c>
      <c r="D12" s="9">
        <f>D13</f>
        <v>9234.4</v>
      </c>
      <c r="E12" s="9">
        <f t="shared" si="0"/>
        <v>0</v>
      </c>
      <c r="F12" s="9">
        <f t="shared" si="0"/>
        <v>0</v>
      </c>
    </row>
    <row r="13" spans="1:6" s="27" customFormat="1" x14ac:dyDescent="0.3">
      <c r="A13" s="10" t="s">
        <v>16</v>
      </c>
      <c r="B13" s="8" t="s">
        <v>272</v>
      </c>
      <c r="C13" s="8">
        <v>610</v>
      </c>
      <c r="D13" s="34">
        <v>9234.4</v>
      </c>
      <c r="E13" s="26">
        <v>0</v>
      </c>
      <c r="F13" s="26">
        <v>0</v>
      </c>
    </row>
    <row r="14" spans="1:6" s="27" customFormat="1" ht="31.2" x14ac:dyDescent="0.3">
      <c r="A14" s="10" t="s">
        <v>231</v>
      </c>
      <c r="B14" s="8" t="s">
        <v>273</v>
      </c>
      <c r="C14" s="8"/>
      <c r="D14" s="9">
        <f>D15</f>
        <v>443</v>
      </c>
      <c r="E14" s="9">
        <f t="shared" ref="E14:F15" si="1">E15</f>
        <v>0</v>
      </c>
      <c r="F14" s="9">
        <f t="shared" si="1"/>
        <v>0</v>
      </c>
    </row>
    <row r="15" spans="1:6" s="27" customFormat="1" ht="31.2" x14ac:dyDescent="0.3">
      <c r="A15" s="10" t="s">
        <v>230</v>
      </c>
      <c r="B15" s="8" t="s">
        <v>273</v>
      </c>
      <c r="C15" s="8">
        <v>600</v>
      </c>
      <c r="D15" s="9">
        <f>D16</f>
        <v>443</v>
      </c>
      <c r="E15" s="9">
        <f t="shared" si="1"/>
        <v>0</v>
      </c>
      <c r="F15" s="9">
        <f t="shared" si="1"/>
        <v>0</v>
      </c>
    </row>
    <row r="16" spans="1:6" s="27" customFormat="1" x14ac:dyDescent="0.3">
      <c r="A16" s="10" t="s">
        <v>16</v>
      </c>
      <c r="B16" s="8" t="s">
        <v>273</v>
      </c>
      <c r="C16" s="8">
        <v>610</v>
      </c>
      <c r="D16" s="9">
        <v>443</v>
      </c>
      <c r="E16" s="26"/>
      <c r="F16" s="26"/>
    </row>
    <row r="17" spans="1:6" s="27" customFormat="1" ht="31.2" x14ac:dyDescent="0.3">
      <c r="A17" s="10" t="s">
        <v>218</v>
      </c>
      <c r="B17" s="8" t="s">
        <v>303</v>
      </c>
      <c r="C17" s="8"/>
      <c r="D17" s="9">
        <f>D18</f>
        <v>285.60000000000002</v>
      </c>
      <c r="E17" s="9">
        <f t="shared" ref="E17:F18" si="2">E18</f>
        <v>0</v>
      </c>
      <c r="F17" s="9">
        <f t="shared" si="2"/>
        <v>0</v>
      </c>
    </row>
    <row r="18" spans="1:6" s="27" customFormat="1" ht="31.2" x14ac:dyDescent="0.3">
      <c r="A18" s="10" t="s">
        <v>230</v>
      </c>
      <c r="B18" s="8" t="s">
        <v>303</v>
      </c>
      <c r="C18" s="8">
        <v>600</v>
      </c>
      <c r="D18" s="9">
        <f>D19</f>
        <v>285.60000000000002</v>
      </c>
      <c r="E18" s="9">
        <f t="shared" si="2"/>
        <v>0</v>
      </c>
      <c r="F18" s="9">
        <f t="shared" si="2"/>
        <v>0</v>
      </c>
    </row>
    <row r="19" spans="1:6" s="27" customFormat="1" x14ac:dyDescent="0.3">
      <c r="A19" s="10" t="s">
        <v>16</v>
      </c>
      <c r="B19" s="8" t="s">
        <v>303</v>
      </c>
      <c r="C19" s="8">
        <v>610</v>
      </c>
      <c r="D19" s="9">
        <v>285.60000000000002</v>
      </c>
      <c r="E19" s="26">
        <v>0</v>
      </c>
      <c r="F19" s="26">
        <v>0</v>
      </c>
    </row>
    <row r="20" spans="1:6" s="27" customFormat="1" ht="31.2" x14ac:dyDescent="0.3">
      <c r="A20" s="10" t="s">
        <v>232</v>
      </c>
      <c r="B20" s="8" t="s">
        <v>274</v>
      </c>
      <c r="C20" s="8"/>
      <c r="D20" s="9">
        <f>D21</f>
        <v>443</v>
      </c>
      <c r="E20" s="9">
        <f t="shared" ref="E20:F21" si="3">E21</f>
        <v>0</v>
      </c>
      <c r="F20" s="9">
        <f t="shared" si="3"/>
        <v>0</v>
      </c>
    </row>
    <row r="21" spans="1:6" s="27" customFormat="1" ht="31.2" x14ac:dyDescent="0.3">
      <c r="A21" s="10" t="s">
        <v>230</v>
      </c>
      <c r="B21" s="8" t="s">
        <v>274</v>
      </c>
      <c r="C21" s="8">
        <v>600</v>
      </c>
      <c r="D21" s="9">
        <f>D22</f>
        <v>443</v>
      </c>
      <c r="E21" s="9">
        <f t="shared" si="3"/>
        <v>0</v>
      </c>
      <c r="F21" s="9">
        <f t="shared" si="3"/>
        <v>0</v>
      </c>
    </row>
    <row r="22" spans="1:6" s="27" customFormat="1" x14ac:dyDescent="0.3">
      <c r="A22" s="10" t="s">
        <v>16</v>
      </c>
      <c r="B22" s="8" t="s">
        <v>274</v>
      </c>
      <c r="C22" s="8">
        <v>610</v>
      </c>
      <c r="D22" s="9">
        <v>443</v>
      </c>
      <c r="E22" s="26">
        <v>0</v>
      </c>
      <c r="F22" s="26">
        <v>0</v>
      </c>
    </row>
    <row r="23" spans="1:6" s="27" customFormat="1" ht="31.2" x14ac:dyDescent="0.3">
      <c r="A23" s="28" t="s">
        <v>134</v>
      </c>
      <c r="B23" s="8" t="s">
        <v>135</v>
      </c>
      <c r="C23" s="8"/>
      <c r="D23" s="26">
        <f>D24</f>
        <v>22782.7</v>
      </c>
      <c r="E23" s="26">
        <f t="shared" ref="E23:F23" si="4">E24</f>
        <v>22081.5</v>
      </c>
      <c r="F23" s="26">
        <f t="shared" si="4"/>
        <v>22081.5</v>
      </c>
    </row>
    <row r="24" spans="1:6" s="27" customFormat="1" ht="31.2" x14ac:dyDescent="0.3">
      <c r="A24" s="28" t="s">
        <v>230</v>
      </c>
      <c r="B24" s="8" t="s">
        <v>135</v>
      </c>
      <c r="C24" s="8">
        <v>600</v>
      </c>
      <c r="D24" s="26">
        <f t="shared" ref="D24:E24" si="5">D25</f>
        <v>22782.7</v>
      </c>
      <c r="E24" s="26">
        <f t="shared" si="5"/>
        <v>22081.5</v>
      </c>
      <c r="F24" s="26">
        <f>F25</f>
        <v>22081.5</v>
      </c>
    </row>
    <row r="25" spans="1:6" s="76" customFormat="1" x14ac:dyDescent="0.3">
      <c r="A25" s="28" t="s">
        <v>16</v>
      </c>
      <c r="B25" s="8" t="s">
        <v>135</v>
      </c>
      <c r="C25" s="8">
        <v>610</v>
      </c>
      <c r="D25" s="9">
        <v>22782.7</v>
      </c>
      <c r="E25" s="12">
        <v>22081.5</v>
      </c>
      <c r="F25" s="26">
        <v>22081.5</v>
      </c>
    </row>
    <row r="26" spans="1:6" s="27" customFormat="1" x14ac:dyDescent="0.3">
      <c r="A26" s="29" t="s">
        <v>141</v>
      </c>
      <c r="B26" s="8" t="s">
        <v>122</v>
      </c>
      <c r="C26" s="8"/>
      <c r="D26" s="26">
        <f>D27+D49+D62+D69</f>
        <v>62819.000000000007</v>
      </c>
      <c r="E26" s="26">
        <f t="shared" ref="E26:F26" si="6">E27+E49+E62+E69</f>
        <v>45281.5</v>
      </c>
      <c r="F26" s="26">
        <f t="shared" si="6"/>
        <v>45228.7</v>
      </c>
    </row>
    <row r="27" spans="1:6" s="27" customFormat="1" ht="31.2" x14ac:dyDescent="0.3">
      <c r="A27" s="29" t="s">
        <v>142</v>
      </c>
      <c r="B27" s="8" t="s">
        <v>123</v>
      </c>
      <c r="C27" s="8"/>
      <c r="D27" s="26">
        <f>D46+D37+D28+D40+D43+D31+D34</f>
        <v>41683.9</v>
      </c>
      <c r="E27" s="26">
        <f t="shared" ref="E27:F27" si="7">E46+E37+E28+E40+E43+E31+E34</f>
        <v>27678.5</v>
      </c>
      <c r="F27" s="26">
        <f t="shared" si="7"/>
        <v>27378.5</v>
      </c>
    </row>
    <row r="28" spans="1:6" s="27" customFormat="1" ht="31.2" x14ac:dyDescent="0.3">
      <c r="A28" s="29" t="s">
        <v>219</v>
      </c>
      <c r="B28" s="8" t="s">
        <v>299</v>
      </c>
      <c r="C28" s="8"/>
      <c r="D28" s="34">
        <f>D29</f>
        <v>8000</v>
      </c>
      <c r="E28" s="34">
        <f t="shared" ref="E28:F32" si="8">E29</f>
        <v>0</v>
      </c>
      <c r="F28" s="34">
        <f t="shared" si="8"/>
        <v>0</v>
      </c>
    </row>
    <row r="29" spans="1:6" s="27" customFormat="1" ht="31.2" x14ac:dyDescent="0.3">
      <c r="A29" s="10" t="s">
        <v>230</v>
      </c>
      <c r="B29" s="8" t="s">
        <v>299</v>
      </c>
      <c r="C29" s="8">
        <v>600</v>
      </c>
      <c r="D29" s="34">
        <f>D30</f>
        <v>8000</v>
      </c>
      <c r="E29" s="34">
        <f t="shared" si="8"/>
        <v>0</v>
      </c>
      <c r="F29" s="34">
        <f t="shared" si="8"/>
        <v>0</v>
      </c>
    </row>
    <row r="30" spans="1:6" s="27" customFormat="1" x14ac:dyDescent="0.3">
      <c r="A30" s="10" t="s">
        <v>16</v>
      </c>
      <c r="B30" s="8" t="s">
        <v>299</v>
      </c>
      <c r="C30" s="8">
        <v>610</v>
      </c>
      <c r="D30" s="34">
        <v>8000</v>
      </c>
      <c r="E30" s="26">
        <v>0</v>
      </c>
      <c r="F30" s="26">
        <v>0</v>
      </c>
    </row>
    <row r="31" spans="1:6" s="27" customFormat="1" ht="31.2" x14ac:dyDescent="0.3">
      <c r="A31" s="29" t="s">
        <v>301</v>
      </c>
      <c r="B31" s="8" t="s">
        <v>302</v>
      </c>
      <c r="C31" s="8"/>
      <c r="D31" s="34">
        <f>D32</f>
        <v>3000</v>
      </c>
      <c r="E31" s="34">
        <f t="shared" si="8"/>
        <v>0</v>
      </c>
      <c r="F31" s="34">
        <f t="shared" si="8"/>
        <v>0</v>
      </c>
    </row>
    <row r="32" spans="1:6" s="27" customFormat="1" ht="31.2" x14ac:dyDescent="0.3">
      <c r="A32" s="10" t="s">
        <v>230</v>
      </c>
      <c r="B32" s="8" t="s">
        <v>302</v>
      </c>
      <c r="C32" s="8">
        <v>600</v>
      </c>
      <c r="D32" s="34">
        <f>D33</f>
        <v>3000</v>
      </c>
      <c r="E32" s="34">
        <f t="shared" si="8"/>
        <v>0</v>
      </c>
      <c r="F32" s="34">
        <f t="shared" si="8"/>
        <v>0</v>
      </c>
    </row>
    <row r="33" spans="1:6" s="27" customFormat="1" x14ac:dyDescent="0.3">
      <c r="A33" s="10" t="s">
        <v>16</v>
      </c>
      <c r="B33" s="8" t="s">
        <v>302</v>
      </c>
      <c r="C33" s="8">
        <v>610</v>
      </c>
      <c r="D33" s="34">
        <v>3000</v>
      </c>
      <c r="E33" s="26">
        <v>0</v>
      </c>
      <c r="F33" s="26">
        <v>0</v>
      </c>
    </row>
    <row r="34" spans="1:6" s="27" customFormat="1" ht="31.2" x14ac:dyDescent="0.3">
      <c r="A34" s="29" t="s">
        <v>312</v>
      </c>
      <c r="B34" s="8" t="s">
        <v>313</v>
      </c>
      <c r="C34" s="8"/>
      <c r="D34" s="26">
        <f>D35</f>
        <v>750</v>
      </c>
      <c r="E34" s="26">
        <f t="shared" ref="E34:F35" si="9">E35</f>
        <v>0</v>
      </c>
      <c r="F34" s="26">
        <f t="shared" si="9"/>
        <v>0</v>
      </c>
    </row>
    <row r="35" spans="1:6" s="27" customFormat="1" ht="31.2" x14ac:dyDescent="0.3">
      <c r="A35" s="10" t="s">
        <v>230</v>
      </c>
      <c r="B35" s="8" t="s">
        <v>313</v>
      </c>
      <c r="C35" s="8">
        <v>600</v>
      </c>
      <c r="D35" s="26">
        <f>D36</f>
        <v>750</v>
      </c>
      <c r="E35" s="26">
        <f t="shared" si="9"/>
        <v>0</v>
      </c>
      <c r="F35" s="26">
        <f t="shared" si="9"/>
        <v>0</v>
      </c>
    </row>
    <row r="36" spans="1:6" s="27" customFormat="1" x14ac:dyDescent="0.3">
      <c r="A36" s="10" t="s">
        <v>16</v>
      </c>
      <c r="B36" s="8" t="s">
        <v>313</v>
      </c>
      <c r="C36" s="8">
        <v>610</v>
      </c>
      <c r="D36" s="26">
        <v>750</v>
      </c>
      <c r="E36" s="26">
        <v>0</v>
      </c>
      <c r="F36" s="26">
        <v>0</v>
      </c>
    </row>
    <row r="37" spans="1:6" s="27" customFormat="1" ht="31.2" x14ac:dyDescent="0.3">
      <c r="A37" s="10" t="s">
        <v>231</v>
      </c>
      <c r="B37" s="8" t="s">
        <v>316</v>
      </c>
      <c r="C37" s="8"/>
      <c r="D37" s="9">
        <f>D38</f>
        <v>1654</v>
      </c>
      <c r="E37" s="9">
        <f t="shared" ref="E37:F38" si="10">E38</f>
        <v>0</v>
      </c>
      <c r="F37" s="9">
        <f t="shared" si="10"/>
        <v>0</v>
      </c>
    </row>
    <row r="38" spans="1:6" s="27" customFormat="1" ht="31.2" x14ac:dyDescent="0.3">
      <c r="A38" s="10" t="s">
        <v>230</v>
      </c>
      <c r="B38" s="8" t="s">
        <v>316</v>
      </c>
      <c r="C38" s="8">
        <v>600</v>
      </c>
      <c r="D38" s="26">
        <f>D39</f>
        <v>1654</v>
      </c>
      <c r="E38" s="9">
        <f t="shared" si="10"/>
        <v>0</v>
      </c>
      <c r="F38" s="9">
        <f t="shared" si="10"/>
        <v>0</v>
      </c>
    </row>
    <row r="39" spans="1:6" s="27" customFormat="1" x14ac:dyDescent="0.3">
      <c r="A39" s="10" t="s">
        <v>16</v>
      </c>
      <c r="B39" s="8" t="s">
        <v>316</v>
      </c>
      <c r="C39" s="8">
        <v>610</v>
      </c>
      <c r="D39" s="9">
        <v>1654</v>
      </c>
      <c r="E39" s="26">
        <v>0</v>
      </c>
      <c r="F39" s="26">
        <v>0</v>
      </c>
    </row>
    <row r="40" spans="1:6" s="27" customFormat="1" ht="31.2" x14ac:dyDescent="0.3">
      <c r="A40" s="29" t="s">
        <v>218</v>
      </c>
      <c r="B40" s="8" t="s">
        <v>300</v>
      </c>
      <c r="C40" s="8"/>
      <c r="D40" s="34">
        <f>D41</f>
        <v>247.4</v>
      </c>
      <c r="E40" s="34">
        <f t="shared" ref="E40:F41" si="11">E41</f>
        <v>0</v>
      </c>
      <c r="F40" s="34">
        <f t="shared" si="11"/>
        <v>0</v>
      </c>
    </row>
    <row r="41" spans="1:6" s="27" customFormat="1" ht="31.2" x14ac:dyDescent="0.3">
      <c r="A41" s="10" t="s">
        <v>230</v>
      </c>
      <c r="B41" s="8" t="s">
        <v>300</v>
      </c>
      <c r="C41" s="8">
        <v>600</v>
      </c>
      <c r="D41" s="34">
        <f>D42</f>
        <v>247.4</v>
      </c>
      <c r="E41" s="34">
        <f t="shared" si="11"/>
        <v>0</v>
      </c>
      <c r="F41" s="34">
        <f t="shared" si="11"/>
        <v>0</v>
      </c>
    </row>
    <row r="42" spans="1:6" s="27" customFormat="1" x14ac:dyDescent="0.3">
      <c r="A42" s="10" t="s">
        <v>16</v>
      </c>
      <c r="B42" s="8" t="s">
        <v>300</v>
      </c>
      <c r="C42" s="8">
        <v>610</v>
      </c>
      <c r="D42" s="34">
        <v>247.4</v>
      </c>
      <c r="E42" s="26">
        <v>0</v>
      </c>
      <c r="F42" s="26">
        <v>0</v>
      </c>
    </row>
    <row r="43" spans="1:6" s="27" customFormat="1" ht="31.2" x14ac:dyDescent="0.3">
      <c r="A43" s="10" t="s">
        <v>231</v>
      </c>
      <c r="B43" s="8" t="s">
        <v>317</v>
      </c>
      <c r="C43" s="8"/>
      <c r="D43" s="9">
        <f>D44</f>
        <v>1654</v>
      </c>
      <c r="E43" s="9">
        <f t="shared" ref="E43:F44" si="12">E44</f>
        <v>0</v>
      </c>
      <c r="F43" s="9">
        <f t="shared" si="12"/>
        <v>0</v>
      </c>
    </row>
    <row r="44" spans="1:6" s="27" customFormat="1" ht="31.2" x14ac:dyDescent="0.3">
      <c r="A44" s="10" t="s">
        <v>230</v>
      </c>
      <c r="B44" s="8" t="s">
        <v>317</v>
      </c>
      <c r="C44" s="8">
        <v>600</v>
      </c>
      <c r="D44" s="34">
        <f>D45</f>
        <v>1654</v>
      </c>
      <c r="E44" s="34">
        <f t="shared" si="12"/>
        <v>0</v>
      </c>
      <c r="F44" s="34">
        <f t="shared" si="12"/>
        <v>0</v>
      </c>
    </row>
    <row r="45" spans="1:6" s="27" customFormat="1" x14ac:dyDescent="0.3">
      <c r="A45" s="10" t="s">
        <v>16</v>
      </c>
      <c r="B45" s="8" t="s">
        <v>317</v>
      </c>
      <c r="C45" s="8">
        <v>610</v>
      </c>
      <c r="D45" s="34">
        <v>1654</v>
      </c>
      <c r="E45" s="26">
        <v>0</v>
      </c>
      <c r="F45" s="26">
        <v>0</v>
      </c>
    </row>
    <row r="46" spans="1:6" s="27" customFormat="1" ht="31.2" x14ac:dyDescent="0.3">
      <c r="A46" s="28" t="s">
        <v>134</v>
      </c>
      <c r="B46" s="8" t="s">
        <v>136</v>
      </c>
      <c r="C46" s="8"/>
      <c r="D46" s="26">
        <f>D47</f>
        <v>26378.5</v>
      </c>
      <c r="E46" s="26">
        <f>E47</f>
        <v>27678.5</v>
      </c>
      <c r="F46" s="26">
        <f>F47</f>
        <v>27378.5</v>
      </c>
    </row>
    <row r="47" spans="1:6" s="27" customFormat="1" ht="31.2" x14ac:dyDescent="0.3">
      <c r="A47" s="30" t="s">
        <v>230</v>
      </c>
      <c r="B47" s="8" t="s">
        <v>136</v>
      </c>
      <c r="C47" s="8">
        <v>600</v>
      </c>
      <c r="D47" s="26">
        <f t="shared" ref="D47:E47" si="13">D48</f>
        <v>26378.5</v>
      </c>
      <c r="E47" s="26">
        <f t="shared" si="13"/>
        <v>27678.5</v>
      </c>
      <c r="F47" s="26">
        <f>F48</f>
        <v>27378.5</v>
      </c>
    </row>
    <row r="48" spans="1:6" s="27" customFormat="1" x14ac:dyDescent="0.3">
      <c r="A48" s="30" t="s">
        <v>16</v>
      </c>
      <c r="B48" s="8" t="s">
        <v>136</v>
      </c>
      <c r="C48" s="8">
        <v>610</v>
      </c>
      <c r="D48" s="9">
        <v>26378.5</v>
      </c>
      <c r="E48" s="15">
        <v>27678.5</v>
      </c>
      <c r="F48" s="15">
        <v>27378.5</v>
      </c>
    </row>
    <row r="49" spans="1:6" s="27" customFormat="1" ht="31.2" x14ac:dyDescent="0.3">
      <c r="A49" s="53" t="s">
        <v>282</v>
      </c>
      <c r="B49" s="8" t="s">
        <v>287</v>
      </c>
      <c r="C49" s="8"/>
      <c r="D49" s="13">
        <f>D56+D59+D50+D53</f>
        <v>16314.7</v>
      </c>
      <c r="E49" s="13">
        <f t="shared" ref="E49:F49" si="14">E56+E59+E50+E53</f>
        <v>16314.7</v>
      </c>
      <c r="F49" s="13">
        <f t="shared" si="14"/>
        <v>16314.7</v>
      </c>
    </row>
    <row r="50" spans="1:6" s="27" customFormat="1" ht="46.8" x14ac:dyDescent="0.3">
      <c r="A50" s="10" t="s">
        <v>294</v>
      </c>
      <c r="B50" s="8" t="s">
        <v>296</v>
      </c>
      <c r="C50" s="8"/>
      <c r="D50" s="13">
        <f>D51</f>
        <v>560</v>
      </c>
      <c r="E50" s="13">
        <f t="shared" ref="E50:F51" si="15">E51</f>
        <v>560</v>
      </c>
      <c r="F50" s="13">
        <f t="shared" si="15"/>
        <v>560</v>
      </c>
    </row>
    <row r="51" spans="1:6" s="27" customFormat="1" ht="31.2" x14ac:dyDescent="0.3">
      <c r="A51" s="10" t="s">
        <v>230</v>
      </c>
      <c r="B51" s="8" t="s">
        <v>296</v>
      </c>
      <c r="C51" s="8">
        <v>600</v>
      </c>
      <c r="D51" s="13">
        <f>D52</f>
        <v>560</v>
      </c>
      <c r="E51" s="13">
        <f t="shared" si="15"/>
        <v>560</v>
      </c>
      <c r="F51" s="13">
        <f t="shared" si="15"/>
        <v>560</v>
      </c>
    </row>
    <row r="52" spans="1:6" s="27" customFormat="1" x14ac:dyDescent="0.3">
      <c r="A52" s="10" t="s">
        <v>16</v>
      </c>
      <c r="B52" s="8" t="s">
        <v>296</v>
      </c>
      <c r="C52" s="8">
        <v>610</v>
      </c>
      <c r="D52" s="13">
        <v>560</v>
      </c>
      <c r="E52" s="15">
        <v>560</v>
      </c>
      <c r="F52" s="15">
        <v>560</v>
      </c>
    </row>
    <row r="53" spans="1:6" s="27" customFormat="1" ht="31.2" x14ac:dyDescent="0.3">
      <c r="A53" s="10" t="s">
        <v>295</v>
      </c>
      <c r="B53" s="8" t="s">
        <v>297</v>
      </c>
      <c r="C53" s="8"/>
      <c r="D53" s="13">
        <f>D54</f>
        <v>3518.7</v>
      </c>
      <c r="E53" s="13">
        <f t="shared" ref="E53:F54" si="16">E54</f>
        <v>3518.7</v>
      </c>
      <c r="F53" s="13">
        <f t="shared" si="16"/>
        <v>3518.7</v>
      </c>
    </row>
    <row r="54" spans="1:6" s="27" customFormat="1" ht="31.2" x14ac:dyDescent="0.3">
      <c r="A54" s="10" t="s">
        <v>230</v>
      </c>
      <c r="B54" s="8" t="s">
        <v>297</v>
      </c>
      <c r="C54" s="8">
        <v>600</v>
      </c>
      <c r="D54" s="13">
        <f>D55</f>
        <v>3518.7</v>
      </c>
      <c r="E54" s="13">
        <f t="shared" si="16"/>
        <v>3518.7</v>
      </c>
      <c r="F54" s="13">
        <f t="shared" si="16"/>
        <v>3518.7</v>
      </c>
    </row>
    <row r="55" spans="1:6" s="27" customFormat="1" x14ac:dyDescent="0.3">
      <c r="A55" s="10" t="s">
        <v>16</v>
      </c>
      <c r="B55" s="8" t="s">
        <v>297</v>
      </c>
      <c r="C55" s="8">
        <v>610</v>
      </c>
      <c r="D55" s="13">
        <v>3518.7</v>
      </c>
      <c r="E55" s="15">
        <v>3518.7</v>
      </c>
      <c r="F55" s="15">
        <v>3518.7</v>
      </c>
    </row>
    <row r="56" spans="1:6" s="27" customFormat="1" ht="78" x14ac:dyDescent="0.3">
      <c r="A56" s="10" t="s">
        <v>283</v>
      </c>
      <c r="B56" s="8" t="s">
        <v>288</v>
      </c>
      <c r="C56" s="8"/>
      <c r="D56" s="13">
        <f>D57</f>
        <v>1680</v>
      </c>
      <c r="E56" s="13">
        <f t="shared" ref="E56:F57" si="17">E57</f>
        <v>1680</v>
      </c>
      <c r="F56" s="13">
        <f t="shared" si="17"/>
        <v>1680</v>
      </c>
    </row>
    <row r="57" spans="1:6" s="27" customFormat="1" ht="31.2" x14ac:dyDescent="0.3">
      <c r="A57" s="10" t="s">
        <v>230</v>
      </c>
      <c r="B57" s="8" t="s">
        <v>288</v>
      </c>
      <c r="C57" s="8">
        <v>600</v>
      </c>
      <c r="D57" s="13">
        <f>D58</f>
        <v>1680</v>
      </c>
      <c r="E57" s="13">
        <f t="shared" si="17"/>
        <v>1680</v>
      </c>
      <c r="F57" s="13">
        <f t="shared" si="17"/>
        <v>1680</v>
      </c>
    </row>
    <row r="58" spans="1:6" s="27" customFormat="1" x14ac:dyDescent="0.3">
      <c r="A58" s="10" t="s">
        <v>16</v>
      </c>
      <c r="B58" s="8" t="s">
        <v>288</v>
      </c>
      <c r="C58" s="8">
        <v>610</v>
      </c>
      <c r="D58" s="13">
        <v>1680</v>
      </c>
      <c r="E58" s="15">
        <v>1680</v>
      </c>
      <c r="F58" s="15">
        <v>1680</v>
      </c>
    </row>
    <row r="59" spans="1:6" s="27" customFormat="1" ht="78" x14ac:dyDescent="0.3">
      <c r="A59" s="10" t="s">
        <v>284</v>
      </c>
      <c r="B59" s="8" t="s">
        <v>289</v>
      </c>
      <c r="C59" s="8"/>
      <c r="D59" s="13">
        <f>D60</f>
        <v>10556</v>
      </c>
      <c r="E59" s="13">
        <f t="shared" ref="E59:F60" si="18">E60</f>
        <v>10556</v>
      </c>
      <c r="F59" s="13">
        <f t="shared" si="18"/>
        <v>10556</v>
      </c>
    </row>
    <row r="60" spans="1:6" s="27" customFormat="1" ht="31.2" x14ac:dyDescent="0.3">
      <c r="A60" s="10" t="s">
        <v>230</v>
      </c>
      <c r="B60" s="8" t="s">
        <v>289</v>
      </c>
      <c r="C60" s="8">
        <v>600</v>
      </c>
      <c r="D60" s="13">
        <f>D61</f>
        <v>10556</v>
      </c>
      <c r="E60" s="13">
        <f t="shared" si="18"/>
        <v>10556</v>
      </c>
      <c r="F60" s="13">
        <f t="shared" si="18"/>
        <v>10556</v>
      </c>
    </row>
    <row r="61" spans="1:6" s="27" customFormat="1" x14ac:dyDescent="0.3">
      <c r="A61" s="10" t="s">
        <v>16</v>
      </c>
      <c r="B61" s="8" t="s">
        <v>289</v>
      </c>
      <c r="C61" s="8">
        <v>610</v>
      </c>
      <c r="D61" s="13">
        <v>10556</v>
      </c>
      <c r="E61" s="15">
        <v>10556</v>
      </c>
      <c r="F61" s="15">
        <v>10556</v>
      </c>
    </row>
    <row r="62" spans="1:6" s="27" customFormat="1" ht="31.2" x14ac:dyDescent="0.3">
      <c r="A62" s="53" t="s">
        <v>285</v>
      </c>
      <c r="B62" s="8" t="s">
        <v>290</v>
      </c>
      <c r="C62" s="8"/>
      <c r="D62" s="13">
        <f>D66+D63</f>
        <v>3636.5</v>
      </c>
      <c r="E62" s="13">
        <f t="shared" ref="E62:F62" si="19">E66+E63</f>
        <v>104.4</v>
      </c>
      <c r="F62" s="13">
        <f t="shared" si="19"/>
        <v>104.4</v>
      </c>
    </row>
    <row r="63" spans="1:6" s="27" customFormat="1" ht="46.8" x14ac:dyDescent="0.3">
      <c r="A63" s="10" t="s">
        <v>286</v>
      </c>
      <c r="B63" s="8" t="s">
        <v>298</v>
      </c>
      <c r="C63" s="8"/>
      <c r="D63" s="13">
        <f>D64</f>
        <v>3478.6</v>
      </c>
      <c r="E63" s="13">
        <f t="shared" ref="E63:F64" si="20">E64</f>
        <v>0</v>
      </c>
      <c r="F63" s="13">
        <f t="shared" si="20"/>
        <v>0</v>
      </c>
    </row>
    <row r="64" spans="1:6" s="27" customFormat="1" ht="31.2" x14ac:dyDescent="0.3">
      <c r="A64" s="10" t="s">
        <v>230</v>
      </c>
      <c r="B64" s="8" t="s">
        <v>298</v>
      </c>
      <c r="C64" s="8">
        <v>600</v>
      </c>
      <c r="D64" s="13">
        <f>D65</f>
        <v>3478.6</v>
      </c>
      <c r="E64" s="13">
        <f t="shared" si="20"/>
        <v>0</v>
      </c>
      <c r="F64" s="13">
        <f t="shared" si="20"/>
        <v>0</v>
      </c>
    </row>
    <row r="65" spans="1:6" s="27" customFormat="1" x14ac:dyDescent="0.3">
      <c r="A65" s="10" t="s">
        <v>16</v>
      </c>
      <c r="B65" s="8" t="s">
        <v>298</v>
      </c>
      <c r="C65" s="8">
        <v>610</v>
      </c>
      <c r="D65" s="13">
        <v>3478.6</v>
      </c>
      <c r="E65" s="15">
        <v>0</v>
      </c>
      <c r="F65" s="15">
        <v>0</v>
      </c>
    </row>
    <row r="66" spans="1:6" s="27" customFormat="1" ht="46.8" x14ac:dyDescent="0.3">
      <c r="A66" s="10" t="s">
        <v>286</v>
      </c>
      <c r="B66" s="8" t="s">
        <v>291</v>
      </c>
      <c r="C66" s="8"/>
      <c r="D66" s="13">
        <f>D67</f>
        <v>157.9</v>
      </c>
      <c r="E66" s="13">
        <f t="shared" ref="E66:F67" si="21">E67</f>
        <v>104.4</v>
      </c>
      <c r="F66" s="13">
        <f t="shared" si="21"/>
        <v>104.4</v>
      </c>
    </row>
    <row r="67" spans="1:6" s="27" customFormat="1" ht="31.2" x14ac:dyDescent="0.3">
      <c r="A67" s="10" t="s">
        <v>230</v>
      </c>
      <c r="B67" s="8" t="s">
        <v>291</v>
      </c>
      <c r="C67" s="8">
        <v>600</v>
      </c>
      <c r="D67" s="13">
        <f>D68</f>
        <v>157.9</v>
      </c>
      <c r="E67" s="13">
        <f t="shared" si="21"/>
        <v>104.4</v>
      </c>
      <c r="F67" s="13">
        <f t="shared" si="21"/>
        <v>104.4</v>
      </c>
    </row>
    <row r="68" spans="1:6" s="27" customFormat="1" x14ac:dyDescent="0.3">
      <c r="A68" s="10" t="s">
        <v>16</v>
      </c>
      <c r="B68" s="8" t="s">
        <v>291</v>
      </c>
      <c r="C68" s="8">
        <v>610</v>
      </c>
      <c r="D68" s="13">
        <v>157.9</v>
      </c>
      <c r="E68" s="15">
        <v>104.4</v>
      </c>
      <c r="F68" s="15">
        <v>104.4</v>
      </c>
    </row>
    <row r="69" spans="1:6" s="27" customFormat="1" ht="31.2" x14ac:dyDescent="0.3">
      <c r="A69" s="53" t="s">
        <v>308</v>
      </c>
      <c r="B69" s="8" t="s">
        <v>310</v>
      </c>
      <c r="C69" s="18"/>
      <c r="D69" s="34">
        <f>D70</f>
        <v>1183.9000000000001</v>
      </c>
      <c r="E69" s="34">
        <f t="shared" ref="E69:F71" si="22">E70</f>
        <v>1183.9000000000001</v>
      </c>
      <c r="F69" s="26">
        <f t="shared" si="22"/>
        <v>1431.1</v>
      </c>
    </row>
    <row r="70" spans="1:6" s="27" customFormat="1" ht="46.8" x14ac:dyDescent="0.3">
      <c r="A70" s="95" t="s">
        <v>309</v>
      </c>
      <c r="B70" s="8" t="s">
        <v>311</v>
      </c>
      <c r="C70" s="8"/>
      <c r="D70" s="34">
        <f>D71</f>
        <v>1183.9000000000001</v>
      </c>
      <c r="E70" s="34">
        <f t="shared" si="22"/>
        <v>1183.9000000000001</v>
      </c>
      <c r="F70" s="26">
        <f t="shared" si="22"/>
        <v>1431.1</v>
      </c>
    </row>
    <row r="71" spans="1:6" s="27" customFormat="1" ht="31.2" x14ac:dyDescent="0.3">
      <c r="A71" s="10" t="s">
        <v>230</v>
      </c>
      <c r="B71" s="8" t="s">
        <v>311</v>
      </c>
      <c r="C71" s="8">
        <v>600</v>
      </c>
      <c r="D71" s="34">
        <f>D72</f>
        <v>1183.9000000000001</v>
      </c>
      <c r="E71" s="34">
        <f t="shared" si="22"/>
        <v>1183.9000000000001</v>
      </c>
      <c r="F71" s="26">
        <f t="shared" si="22"/>
        <v>1431.1</v>
      </c>
    </row>
    <row r="72" spans="1:6" s="27" customFormat="1" x14ac:dyDescent="0.3">
      <c r="A72" s="10" t="s">
        <v>16</v>
      </c>
      <c r="B72" s="8" t="s">
        <v>311</v>
      </c>
      <c r="C72" s="8">
        <v>610</v>
      </c>
      <c r="D72" s="34">
        <v>1183.9000000000001</v>
      </c>
      <c r="E72" s="26">
        <v>1183.9000000000001</v>
      </c>
      <c r="F72" s="26">
        <v>1431.1</v>
      </c>
    </row>
    <row r="73" spans="1:6" s="27" customFormat="1" ht="31.2" x14ac:dyDescent="0.3">
      <c r="A73" s="29" t="s">
        <v>126</v>
      </c>
      <c r="B73" s="8" t="s">
        <v>130</v>
      </c>
      <c r="C73" s="8"/>
      <c r="D73" s="31">
        <f>D74</f>
        <v>15835.3</v>
      </c>
      <c r="E73" s="31">
        <f t="shared" ref="E73:F73" si="23">E74</f>
        <v>11005.3</v>
      </c>
      <c r="F73" s="31">
        <f t="shared" si="23"/>
        <v>11005.3</v>
      </c>
    </row>
    <row r="74" spans="1:6" s="27" customFormat="1" ht="31.2" x14ac:dyDescent="0.3">
      <c r="A74" s="29" t="s">
        <v>127</v>
      </c>
      <c r="B74" s="8" t="s">
        <v>131</v>
      </c>
      <c r="C74" s="8"/>
      <c r="D74" s="31">
        <f>D87+D78+D84+D75+D81</f>
        <v>15835.3</v>
      </c>
      <c r="E74" s="31">
        <f>E87</f>
        <v>11005.3</v>
      </c>
      <c r="F74" s="31">
        <f>F87</f>
        <v>11005.3</v>
      </c>
    </row>
    <row r="75" spans="1:6" s="27" customFormat="1" ht="31.2" x14ac:dyDescent="0.3">
      <c r="A75" s="10" t="s">
        <v>219</v>
      </c>
      <c r="B75" s="8" t="s">
        <v>275</v>
      </c>
      <c r="C75" s="8"/>
      <c r="D75" s="26">
        <f>D76</f>
        <v>1400</v>
      </c>
      <c r="E75" s="26">
        <f t="shared" ref="E75:F76" si="24">E76</f>
        <v>0</v>
      </c>
      <c r="F75" s="26">
        <f t="shared" si="24"/>
        <v>0</v>
      </c>
    </row>
    <row r="76" spans="1:6" s="27" customFormat="1" ht="31.2" x14ac:dyDescent="0.3">
      <c r="A76" s="10" t="s">
        <v>230</v>
      </c>
      <c r="B76" s="8" t="s">
        <v>275</v>
      </c>
      <c r="C76" s="8">
        <v>600</v>
      </c>
      <c r="D76" s="26">
        <f>D77</f>
        <v>1400</v>
      </c>
      <c r="E76" s="26">
        <f t="shared" si="24"/>
        <v>0</v>
      </c>
      <c r="F76" s="26">
        <f t="shared" si="24"/>
        <v>0</v>
      </c>
    </row>
    <row r="77" spans="1:6" s="27" customFormat="1" x14ac:dyDescent="0.3">
      <c r="A77" s="10" t="s">
        <v>16</v>
      </c>
      <c r="B77" s="8" t="s">
        <v>275</v>
      </c>
      <c r="C77" s="8">
        <v>610</v>
      </c>
      <c r="D77" s="26">
        <v>1400</v>
      </c>
      <c r="E77" s="26">
        <v>0</v>
      </c>
      <c r="F77" s="26">
        <v>0</v>
      </c>
    </row>
    <row r="78" spans="1:6" s="27" customFormat="1" ht="31.2" x14ac:dyDescent="0.3">
      <c r="A78" s="10" t="s">
        <v>231</v>
      </c>
      <c r="B78" s="8" t="s">
        <v>314</v>
      </c>
      <c r="C78" s="8"/>
      <c r="D78" s="34">
        <f>D79</f>
        <v>915</v>
      </c>
      <c r="E78" s="34">
        <f t="shared" ref="E78:F79" si="25">E79</f>
        <v>0</v>
      </c>
      <c r="F78" s="34">
        <f t="shared" si="25"/>
        <v>0</v>
      </c>
    </row>
    <row r="79" spans="1:6" s="27" customFormat="1" ht="31.2" x14ac:dyDescent="0.3">
      <c r="A79" s="10" t="s">
        <v>230</v>
      </c>
      <c r="B79" s="8" t="s">
        <v>314</v>
      </c>
      <c r="C79" s="8">
        <v>600</v>
      </c>
      <c r="D79" s="34">
        <f>D80</f>
        <v>915</v>
      </c>
      <c r="E79" s="34">
        <f t="shared" si="25"/>
        <v>0</v>
      </c>
      <c r="F79" s="34">
        <f t="shared" si="25"/>
        <v>0</v>
      </c>
    </row>
    <row r="80" spans="1:6" s="27" customFormat="1" x14ac:dyDescent="0.3">
      <c r="A80" s="10" t="s">
        <v>16</v>
      </c>
      <c r="B80" s="8" t="s">
        <v>314</v>
      </c>
      <c r="C80" s="8">
        <v>610</v>
      </c>
      <c r="D80" s="34">
        <v>915</v>
      </c>
      <c r="E80" s="31">
        <v>0</v>
      </c>
      <c r="F80" s="31">
        <v>0</v>
      </c>
    </row>
    <row r="81" spans="1:6" s="27" customFormat="1" ht="46.8" x14ac:dyDescent="0.3">
      <c r="A81" s="10" t="s">
        <v>276</v>
      </c>
      <c r="B81" s="8" t="s">
        <v>277</v>
      </c>
      <c r="C81" s="8"/>
      <c r="D81" s="26">
        <f>D82</f>
        <v>43.3</v>
      </c>
      <c r="E81" s="26">
        <f t="shared" ref="E81:F82" si="26">E82</f>
        <v>0</v>
      </c>
      <c r="F81" s="26">
        <f t="shared" si="26"/>
        <v>0</v>
      </c>
    </row>
    <row r="82" spans="1:6" s="27" customFormat="1" ht="31.2" x14ac:dyDescent="0.3">
      <c r="A82" s="10" t="s">
        <v>230</v>
      </c>
      <c r="B82" s="8" t="s">
        <v>277</v>
      </c>
      <c r="C82" s="8">
        <v>600</v>
      </c>
      <c r="D82" s="26">
        <f>D83</f>
        <v>43.3</v>
      </c>
      <c r="E82" s="26">
        <f t="shared" si="26"/>
        <v>0</v>
      </c>
      <c r="F82" s="26">
        <f t="shared" si="26"/>
        <v>0</v>
      </c>
    </row>
    <row r="83" spans="1:6" s="27" customFormat="1" x14ac:dyDescent="0.3">
      <c r="A83" s="10" t="s">
        <v>16</v>
      </c>
      <c r="B83" s="8" t="s">
        <v>277</v>
      </c>
      <c r="C83" s="8">
        <v>610</v>
      </c>
      <c r="D83" s="26">
        <v>43.3</v>
      </c>
      <c r="E83" s="26">
        <v>0</v>
      </c>
      <c r="F83" s="26">
        <v>0</v>
      </c>
    </row>
    <row r="84" spans="1:6" s="27" customFormat="1" ht="31.2" x14ac:dyDescent="0.3">
      <c r="A84" s="10" t="s">
        <v>231</v>
      </c>
      <c r="B84" s="8" t="s">
        <v>315</v>
      </c>
      <c r="C84" s="8"/>
      <c r="D84" s="34">
        <f>D85</f>
        <v>915</v>
      </c>
      <c r="E84" s="34">
        <f t="shared" ref="E84:F85" si="27">E85</f>
        <v>0</v>
      </c>
      <c r="F84" s="34">
        <f t="shared" si="27"/>
        <v>0</v>
      </c>
    </row>
    <row r="85" spans="1:6" s="27" customFormat="1" ht="31.2" x14ac:dyDescent="0.3">
      <c r="A85" s="10" t="s">
        <v>230</v>
      </c>
      <c r="B85" s="8" t="s">
        <v>315</v>
      </c>
      <c r="C85" s="8">
        <v>600</v>
      </c>
      <c r="D85" s="34">
        <f>D86</f>
        <v>915</v>
      </c>
      <c r="E85" s="34">
        <f t="shared" si="27"/>
        <v>0</v>
      </c>
      <c r="F85" s="34">
        <f t="shared" si="27"/>
        <v>0</v>
      </c>
    </row>
    <row r="86" spans="1:6" s="27" customFormat="1" x14ac:dyDescent="0.3">
      <c r="A86" s="10" t="s">
        <v>16</v>
      </c>
      <c r="B86" s="8" t="s">
        <v>315</v>
      </c>
      <c r="C86" s="8">
        <v>610</v>
      </c>
      <c r="D86" s="34">
        <v>915</v>
      </c>
      <c r="E86" s="31">
        <v>0</v>
      </c>
      <c r="F86" s="31">
        <v>0</v>
      </c>
    </row>
    <row r="87" spans="1:6" s="27" customFormat="1" ht="31.2" x14ac:dyDescent="0.3">
      <c r="A87" s="28" t="s">
        <v>134</v>
      </c>
      <c r="B87" s="8" t="s">
        <v>137</v>
      </c>
      <c r="C87" s="8"/>
      <c r="D87" s="31">
        <f>D88</f>
        <v>12562</v>
      </c>
      <c r="E87" s="31">
        <f t="shared" ref="E87:F87" si="28">E88</f>
        <v>11005.3</v>
      </c>
      <c r="F87" s="31">
        <f t="shared" si="28"/>
        <v>11005.3</v>
      </c>
    </row>
    <row r="88" spans="1:6" s="27" customFormat="1" ht="31.2" x14ac:dyDescent="0.3">
      <c r="A88" s="30" t="s">
        <v>230</v>
      </c>
      <c r="B88" s="8" t="s">
        <v>137</v>
      </c>
      <c r="C88" s="8">
        <v>600</v>
      </c>
      <c r="D88" s="31">
        <f>D89</f>
        <v>12562</v>
      </c>
      <c r="E88" s="31">
        <f>E89</f>
        <v>11005.3</v>
      </c>
      <c r="F88" s="31">
        <f>F89</f>
        <v>11005.3</v>
      </c>
    </row>
    <row r="89" spans="1:6" s="76" customFormat="1" x14ac:dyDescent="0.3">
      <c r="A89" s="30" t="s">
        <v>16</v>
      </c>
      <c r="B89" s="8" t="s">
        <v>137</v>
      </c>
      <c r="C89" s="8">
        <v>610</v>
      </c>
      <c r="D89" s="31">
        <f>12605.3-43.3</f>
        <v>12562</v>
      </c>
      <c r="E89" s="31">
        <v>11005.3</v>
      </c>
      <c r="F89" s="31">
        <v>11005.3</v>
      </c>
    </row>
    <row r="90" spans="1:6" s="27" customFormat="1" x14ac:dyDescent="0.3">
      <c r="A90" s="32" t="s">
        <v>128</v>
      </c>
      <c r="B90" s="8" t="s">
        <v>132</v>
      </c>
      <c r="C90" s="8"/>
      <c r="D90" s="31">
        <f>D91</f>
        <v>111</v>
      </c>
      <c r="E90" s="31">
        <f t="shared" ref="E90:F91" si="29">E91</f>
        <v>0</v>
      </c>
      <c r="F90" s="31">
        <f t="shared" si="29"/>
        <v>0</v>
      </c>
    </row>
    <row r="91" spans="1:6" s="27" customFormat="1" x14ac:dyDescent="0.3">
      <c r="A91" s="33" t="s">
        <v>129</v>
      </c>
      <c r="B91" s="8" t="s">
        <v>133</v>
      </c>
      <c r="C91" s="8"/>
      <c r="D91" s="31">
        <f>D92</f>
        <v>111</v>
      </c>
      <c r="E91" s="31">
        <f t="shared" si="29"/>
        <v>0</v>
      </c>
      <c r="F91" s="31">
        <f t="shared" si="29"/>
        <v>0</v>
      </c>
    </row>
    <row r="92" spans="1:6" s="27" customFormat="1" ht="46.8" x14ac:dyDescent="0.3">
      <c r="A92" s="30" t="s">
        <v>146</v>
      </c>
      <c r="B92" s="8" t="s">
        <v>147</v>
      </c>
      <c r="C92" s="8"/>
      <c r="D92" s="34">
        <f>D93</f>
        <v>111</v>
      </c>
      <c r="E92" s="34">
        <f t="shared" ref="E92:F92" si="30">E93</f>
        <v>0</v>
      </c>
      <c r="F92" s="34">
        <f t="shared" si="30"/>
        <v>0</v>
      </c>
    </row>
    <row r="93" spans="1:6" s="27" customFormat="1" ht="31.2" x14ac:dyDescent="0.3">
      <c r="A93" s="10" t="s">
        <v>98</v>
      </c>
      <c r="B93" s="8" t="s">
        <v>147</v>
      </c>
      <c r="C93" s="8">
        <v>600</v>
      </c>
      <c r="D93" s="9">
        <f t="shared" ref="D93:F93" si="31">D94</f>
        <v>111</v>
      </c>
      <c r="E93" s="9">
        <f t="shared" si="31"/>
        <v>0</v>
      </c>
      <c r="F93" s="9">
        <f t="shared" si="31"/>
        <v>0</v>
      </c>
    </row>
    <row r="94" spans="1:6" s="27" customFormat="1" x14ac:dyDescent="0.3">
      <c r="A94" s="10" t="s">
        <v>16</v>
      </c>
      <c r="B94" s="8" t="s">
        <v>147</v>
      </c>
      <c r="C94" s="8">
        <v>610</v>
      </c>
      <c r="D94" s="9">
        <v>111</v>
      </c>
      <c r="E94" s="15">
        <v>0</v>
      </c>
      <c r="F94" s="15">
        <v>0</v>
      </c>
    </row>
    <row r="95" spans="1:6" s="27" customFormat="1" ht="31.2" x14ac:dyDescent="0.3">
      <c r="A95" s="36" t="s">
        <v>266</v>
      </c>
      <c r="B95" s="37" t="s">
        <v>268</v>
      </c>
      <c r="C95" s="37"/>
      <c r="D95" s="24">
        <f t="shared" ref="D95:F98" si="32">D96</f>
        <v>925.2</v>
      </c>
      <c r="E95" s="24">
        <f t="shared" si="32"/>
        <v>925.2</v>
      </c>
      <c r="F95" s="24">
        <f t="shared" si="32"/>
        <v>925.2</v>
      </c>
    </row>
    <row r="96" spans="1:6" s="27" customFormat="1" x14ac:dyDescent="0.3">
      <c r="A96" s="28" t="s">
        <v>267</v>
      </c>
      <c r="B96" s="38" t="s">
        <v>269</v>
      </c>
      <c r="C96" s="38"/>
      <c r="D96" s="26">
        <f t="shared" si="32"/>
        <v>925.2</v>
      </c>
      <c r="E96" s="26">
        <f t="shared" si="32"/>
        <v>925.2</v>
      </c>
      <c r="F96" s="26">
        <f t="shared" si="32"/>
        <v>925.2</v>
      </c>
    </row>
    <row r="97" spans="1:6" s="27" customFormat="1" ht="31.2" x14ac:dyDescent="0.3">
      <c r="A97" s="28" t="s">
        <v>134</v>
      </c>
      <c r="B97" s="38" t="s">
        <v>270</v>
      </c>
      <c r="C97" s="38"/>
      <c r="D97" s="26">
        <f t="shared" si="32"/>
        <v>925.2</v>
      </c>
      <c r="E97" s="26">
        <f t="shared" si="32"/>
        <v>925.2</v>
      </c>
      <c r="F97" s="26">
        <f t="shared" si="32"/>
        <v>925.2</v>
      </c>
    </row>
    <row r="98" spans="1:6" s="27" customFormat="1" ht="31.2" x14ac:dyDescent="0.3">
      <c r="A98" s="10" t="s">
        <v>98</v>
      </c>
      <c r="B98" s="38" t="s">
        <v>270</v>
      </c>
      <c r="C98" s="8">
        <v>600</v>
      </c>
      <c r="D98" s="13">
        <f t="shared" si="32"/>
        <v>925.2</v>
      </c>
      <c r="E98" s="13">
        <f t="shared" si="32"/>
        <v>925.2</v>
      </c>
      <c r="F98" s="13">
        <f t="shared" si="32"/>
        <v>925.2</v>
      </c>
    </row>
    <row r="99" spans="1:6" s="27" customFormat="1" x14ac:dyDescent="0.3">
      <c r="A99" s="10" t="s">
        <v>185</v>
      </c>
      <c r="B99" s="38" t="s">
        <v>270</v>
      </c>
      <c r="C99" s="8">
        <v>620</v>
      </c>
      <c r="D99" s="13">
        <v>925.2</v>
      </c>
      <c r="E99" s="13">
        <v>925.2</v>
      </c>
      <c r="F99" s="13">
        <v>925.2</v>
      </c>
    </row>
    <row r="100" spans="1:6" s="25" customFormat="1" ht="46.8" x14ac:dyDescent="0.3">
      <c r="A100" s="36" t="s">
        <v>233</v>
      </c>
      <c r="B100" s="37" t="s">
        <v>85</v>
      </c>
      <c r="C100" s="37"/>
      <c r="D100" s="24">
        <f t="shared" ref="D100:E103" si="33">D101</f>
        <v>700</v>
      </c>
      <c r="E100" s="24">
        <f t="shared" si="33"/>
        <v>700</v>
      </c>
      <c r="F100" s="24">
        <f>F101</f>
        <v>700</v>
      </c>
    </row>
    <row r="101" spans="1:6" s="25" customFormat="1" ht="31.2" x14ac:dyDescent="0.3">
      <c r="A101" s="28" t="s">
        <v>234</v>
      </c>
      <c r="B101" s="38" t="s">
        <v>86</v>
      </c>
      <c r="C101" s="38"/>
      <c r="D101" s="26">
        <f t="shared" si="33"/>
        <v>700</v>
      </c>
      <c r="E101" s="26">
        <f t="shared" si="33"/>
        <v>700</v>
      </c>
      <c r="F101" s="26">
        <f>F102</f>
        <v>700</v>
      </c>
    </row>
    <row r="102" spans="1:6" s="25" customFormat="1" ht="31.2" x14ac:dyDescent="0.3">
      <c r="A102" s="28" t="s">
        <v>235</v>
      </c>
      <c r="B102" s="38" t="s">
        <v>87</v>
      </c>
      <c r="C102" s="38"/>
      <c r="D102" s="26">
        <f t="shared" si="33"/>
        <v>700</v>
      </c>
      <c r="E102" s="26">
        <f t="shared" si="33"/>
        <v>700</v>
      </c>
      <c r="F102" s="26">
        <f>F103</f>
        <v>700</v>
      </c>
    </row>
    <row r="103" spans="1:6" s="27" customFormat="1" ht="31.2" x14ac:dyDescent="0.3">
      <c r="A103" s="10" t="s">
        <v>98</v>
      </c>
      <c r="B103" s="38" t="s">
        <v>87</v>
      </c>
      <c r="C103" s="38">
        <v>600</v>
      </c>
      <c r="D103" s="26">
        <f t="shared" si="33"/>
        <v>700</v>
      </c>
      <c r="E103" s="26">
        <f t="shared" si="33"/>
        <v>700</v>
      </c>
      <c r="F103" s="26">
        <f>F104</f>
        <v>700</v>
      </c>
    </row>
    <row r="104" spans="1:6" s="27" customFormat="1" x14ac:dyDescent="0.3">
      <c r="A104" s="10" t="s">
        <v>185</v>
      </c>
      <c r="B104" s="38" t="s">
        <v>87</v>
      </c>
      <c r="C104" s="38">
        <v>620</v>
      </c>
      <c r="D104" s="39">
        <v>700</v>
      </c>
      <c r="E104" s="39">
        <v>700</v>
      </c>
      <c r="F104" s="40">
        <v>700</v>
      </c>
    </row>
    <row r="105" spans="1:6" s="25" customFormat="1" x14ac:dyDescent="0.3">
      <c r="A105" s="16" t="s">
        <v>190</v>
      </c>
      <c r="B105" s="18" t="s">
        <v>36</v>
      </c>
      <c r="C105" s="18"/>
      <c r="D105" s="24">
        <f>D114+D106+D122</f>
        <v>48268.5</v>
      </c>
      <c r="E105" s="24">
        <f>E114+E106+E122</f>
        <v>47665.600000000006</v>
      </c>
      <c r="F105" s="24">
        <f>F114+F106+F122</f>
        <v>47665.600000000006</v>
      </c>
    </row>
    <row r="106" spans="1:6" s="25" customFormat="1" x14ac:dyDescent="0.3">
      <c r="A106" s="10" t="s">
        <v>110</v>
      </c>
      <c r="B106" s="8" t="s">
        <v>112</v>
      </c>
      <c r="C106" s="8"/>
      <c r="D106" s="26">
        <f>D107</f>
        <v>7239.5</v>
      </c>
      <c r="E106" s="26">
        <f t="shared" ref="E106:F106" si="34">E107</f>
        <v>7106.9</v>
      </c>
      <c r="F106" s="26">
        <f t="shared" si="34"/>
        <v>7106.9</v>
      </c>
    </row>
    <row r="107" spans="1:6" s="25" customFormat="1" x14ac:dyDescent="0.3">
      <c r="A107" s="33" t="s">
        <v>111</v>
      </c>
      <c r="B107" s="8" t="s">
        <v>113</v>
      </c>
      <c r="C107" s="8"/>
      <c r="D107" s="26">
        <f>D111+D108</f>
        <v>7239.5</v>
      </c>
      <c r="E107" s="26">
        <f t="shared" ref="E107:F107" si="35">E111+E108</f>
        <v>7106.9</v>
      </c>
      <c r="F107" s="26">
        <f t="shared" si="35"/>
        <v>7106.9</v>
      </c>
    </row>
    <row r="108" spans="1:6" s="25" customFormat="1" ht="31.2" x14ac:dyDescent="0.3">
      <c r="A108" s="10" t="s">
        <v>134</v>
      </c>
      <c r="B108" s="8" t="s">
        <v>186</v>
      </c>
      <c r="C108" s="8"/>
      <c r="D108" s="11">
        <f t="shared" ref="D108:F109" si="36">D109</f>
        <v>7106.9</v>
      </c>
      <c r="E108" s="11">
        <f t="shared" si="36"/>
        <v>7106.9</v>
      </c>
      <c r="F108" s="11">
        <f t="shared" si="36"/>
        <v>7106.9</v>
      </c>
    </row>
    <row r="109" spans="1:6" s="25" customFormat="1" ht="31.2" x14ac:dyDescent="0.3">
      <c r="A109" s="10" t="s">
        <v>98</v>
      </c>
      <c r="B109" s="8" t="s">
        <v>186</v>
      </c>
      <c r="C109" s="8">
        <v>600</v>
      </c>
      <c r="D109" s="11">
        <f t="shared" si="36"/>
        <v>7106.9</v>
      </c>
      <c r="E109" s="11">
        <f t="shared" si="36"/>
        <v>7106.9</v>
      </c>
      <c r="F109" s="11">
        <f t="shared" si="36"/>
        <v>7106.9</v>
      </c>
    </row>
    <row r="110" spans="1:6" s="25" customFormat="1" x14ac:dyDescent="0.3">
      <c r="A110" s="10" t="s">
        <v>16</v>
      </c>
      <c r="B110" s="8" t="s">
        <v>186</v>
      </c>
      <c r="C110" s="8">
        <v>610</v>
      </c>
      <c r="D110" s="14">
        <v>7106.9</v>
      </c>
      <c r="E110" s="14">
        <v>7106.9</v>
      </c>
      <c r="F110" s="11">
        <v>7106.9</v>
      </c>
    </row>
    <row r="111" spans="1:6" s="25" customFormat="1" ht="46.8" x14ac:dyDescent="0.3">
      <c r="A111" s="10" t="s">
        <v>160</v>
      </c>
      <c r="B111" s="8" t="s">
        <v>161</v>
      </c>
      <c r="C111" s="8"/>
      <c r="D111" s="14">
        <f t="shared" ref="D111:F112" si="37">D112</f>
        <v>132.6</v>
      </c>
      <c r="E111" s="41">
        <f t="shared" si="37"/>
        <v>0</v>
      </c>
      <c r="F111" s="31">
        <f t="shared" si="37"/>
        <v>0</v>
      </c>
    </row>
    <row r="112" spans="1:6" s="25" customFormat="1" ht="31.2" x14ac:dyDescent="0.3">
      <c r="A112" s="10" t="s">
        <v>98</v>
      </c>
      <c r="B112" s="8" t="s">
        <v>161</v>
      </c>
      <c r="C112" s="8">
        <v>600</v>
      </c>
      <c r="D112" s="14">
        <f t="shared" si="37"/>
        <v>132.6</v>
      </c>
      <c r="E112" s="41">
        <f t="shared" si="37"/>
        <v>0</v>
      </c>
      <c r="F112" s="31">
        <f t="shared" si="37"/>
        <v>0</v>
      </c>
    </row>
    <row r="113" spans="1:6" s="25" customFormat="1" x14ac:dyDescent="0.3">
      <c r="A113" s="10" t="s">
        <v>16</v>
      </c>
      <c r="B113" s="8" t="s">
        <v>161</v>
      </c>
      <c r="C113" s="8">
        <v>610</v>
      </c>
      <c r="D113" s="14">
        <v>132.6</v>
      </c>
      <c r="E113" s="41">
        <v>0</v>
      </c>
      <c r="F113" s="31">
        <v>0</v>
      </c>
    </row>
    <row r="114" spans="1:6" s="27" customFormat="1" x14ac:dyDescent="0.3">
      <c r="A114" s="10" t="s">
        <v>22</v>
      </c>
      <c r="B114" s="8" t="s">
        <v>23</v>
      </c>
      <c r="C114" s="8"/>
      <c r="D114" s="26">
        <f>D115</f>
        <v>21867.3</v>
      </c>
      <c r="E114" s="26">
        <f t="shared" ref="E114:F114" si="38">E115</f>
        <v>21397</v>
      </c>
      <c r="F114" s="26">
        <f t="shared" si="38"/>
        <v>21397</v>
      </c>
    </row>
    <row r="115" spans="1:6" s="27" customFormat="1" ht="31.2" x14ac:dyDescent="0.3">
      <c r="A115" s="33" t="s">
        <v>37</v>
      </c>
      <c r="B115" s="8" t="s">
        <v>24</v>
      </c>
      <c r="C115" s="8"/>
      <c r="D115" s="26">
        <f>D116+D119</f>
        <v>21867.3</v>
      </c>
      <c r="E115" s="26">
        <f t="shared" ref="E115:F115" si="39">E116+E119</f>
        <v>21397</v>
      </c>
      <c r="F115" s="26">
        <f t="shared" si="39"/>
        <v>21397</v>
      </c>
    </row>
    <row r="116" spans="1:6" s="27" customFormat="1" ht="31.2" x14ac:dyDescent="0.3">
      <c r="A116" s="28" t="s">
        <v>134</v>
      </c>
      <c r="B116" s="8" t="s">
        <v>138</v>
      </c>
      <c r="C116" s="8"/>
      <c r="D116" s="26">
        <f t="shared" ref="D116:F116" si="40">D117</f>
        <v>21397</v>
      </c>
      <c r="E116" s="26">
        <f t="shared" si="40"/>
        <v>21397</v>
      </c>
      <c r="F116" s="26">
        <f t="shared" si="40"/>
        <v>21397</v>
      </c>
    </row>
    <row r="117" spans="1:6" s="27" customFormat="1" ht="31.2" x14ac:dyDescent="0.3">
      <c r="A117" s="28" t="s">
        <v>98</v>
      </c>
      <c r="B117" s="8" t="s">
        <v>138</v>
      </c>
      <c r="C117" s="8">
        <v>600</v>
      </c>
      <c r="D117" s="26">
        <f t="shared" ref="D117:F117" si="41">D118</f>
        <v>21397</v>
      </c>
      <c r="E117" s="26">
        <f t="shared" si="41"/>
        <v>21397</v>
      </c>
      <c r="F117" s="26">
        <f t="shared" si="41"/>
        <v>21397</v>
      </c>
    </row>
    <row r="118" spans="1:6" s="76" customFormat="1" x14ac:dyDescent="0.3">
      <c r="A118" s="28" t="s">
        <v>16</v>
      </c>
      <c r="B118" s="8" t="s">
        <v>138</v>
      </c>
      <c r="C118" s="8">
        <v>610</v>
      </c>
      <c r="D118" s="12">
        <v>21397</v>
      </c>
      <c r="E118" s="12">
        <v>21397</v>
      </c>
      <c r="F118" s="26">
        <v>21397</v>
      </c>
    </row>
    <row r="119" spans="1:6" s="27" customFormat="1" ht="46.8" x14ac:dyDescent="0.3">
      <c r="A119" s="10" t="s">
        <v>162</v>
      </c>
      <c r="B119" s="8" t="s">
        <v>163</v>
      </c>
      <c r="C119" s="8"/>
      <c r="D119" s="34">
        <f>D120</f>
        <v>470.3</v>
      </c>
      <c r="E119" s="34">
        <f t="shared" ref="E119:F119" si="42">E120</f>
        <v>0</v>
      </c>
      <c r="F119" s="34">
        <f t="shared" si="42"/>
        <v>0</v>
      </c>
    </row>
    <row r="120" spans="1:6" s="27" customFormat="1" ht="31.2" x14ac:dyDescent="0.3">
      <c r="A120" s="10" t="s">
        <v>98</v>
      </c>
      <c r="B120" s="8" t="s">
        <v>163</v>
      </c>
      <c r="C120" s="8">
        <v>600</v>
      </c>
      <c r="D120" s="34">
        <f t="shared" ref="D120:F120" si="43">D121</f>
        <v>470.3</v>
      </c>
      <c r="E120" s="34">
        <f t="shared" si="43"/>
        <v>0</v>
      </c>
      <c r="F120" s="34">
        <f t="shared" si="43"/>
        <v>0</v>
      </c>
    </row>
    <row r="121" spans="1:6" s="27" customFormat="1" x14ac:dyDescent="0.3">
      <c r="A121" s="10" t="s">
        <v>16</v>
      </c>
      <c r="B121" s="8" t="s">
        <v>163</v>
      </c>
      <c r="C121" s="8">
        <v>610</v>
      </c>
      <c r="D121" s="34">
        <v>470.3</v>
      </c>
      <c r="E121" s="15">
        <v>0</v>
      </c>
      <c r="F121" s="15">
        <v>0</v>
      </c>
    </row>
    <row r="122" spans="1:6" s="27" customFormat="1" x14ac:dyDescent="0.3">
      <c r="A122" s="30" t="s">
        <v>212</v>
      </c>
      <c r="B122" s="59" t="s">
        <v>215</v>
      </c>
      <c r="C122" s="59"/>
      <c r="D122" s="71">
        <f>D123</f>
        <v>19161.7</v>
      </c>
      <c r="E122" s="71">
        <f t="shared" ref="E122:F123" si="44">E123</f>
        <v>19161.7</v>
      </c>
      <c r="F122" s="71">
        <f t="shared" si="44"/>
        <v>19161.7</v>
      </c>
    </row>
    <row r="123" spans="1:6" s="27" customFormat="1" ht="31.2" x14ac:dyDescent="0.3">
      <c r="A123" s="30" t="s">
        <v>213</v>
      </c>
      <c r="B123" s="59" t="s">
        <v>216</v>
      </c>
      <c r="C123" s="59"/>
      <c r="D123" s="71">
        <f>D124</f>
        <v>19161.7</v>
      </c>
      <c r="E123" s="71">
        <f t="shared" si="44"/>
        <v>19161.7</v>
      </c>
      <c r="F123" s="71">
        <f t="shared" si="44"/>
        <v>19161.7</v>
      </c>
    </row>
    <row r="124" spans="1:6" s="27" customFormat="1" ht="31.2" x14ac:dyDescent="0.3">
      <c r="A124" s="30" t="s">
        <v>214</v>
      </c>
      <c r="B124" s="59" t="s">
        <v>217</v>
      </c>
      <c r="C124" s="59"/>
      <c r="D124" s="71">
        <f>D125+D127</f>
        <v>19161.7</v>
      </c>
      <c r="E124" s="71">
        <f t="shared" ref="E124:F124" si="45">E125+E127</f>
        <v>19161.7</v>
      </c>
      <c r="F124" s="71">
        <f t="shared" si="45"/>
        <v>19161.7</v>
      </c>
    </row>
    <row r="125" spans="1:6" s="27" customFormat="1" ht="46.8" x14ac:dyDescent="0.3">
      <c r="A125" s="28" t="s">
        <v>236</v>
      </c>
      <c r="B125" s="59" t="s">
        <v>217</v>
      </c>
      <c r="C125" s="8">
        <v>100</v>
      </c>
      <c r="D125" s="34">
        <f>D126</f>
        <v>18503.2</v>
      </c>
      <c r="E125" s="34">
        <f t="shared" ref="E125:F125" si="46">E126</f>
        <v>18503.2</v>
      </c>
      <c r="F125" s="34">
        <f t="shared" si="46"/>
        <v>18503.2</v>
      </c>
    </row>
    <row r="126" spans="1:6" s="27" customFormat="1" x14ac:dyDescent="0.3">
      <c r="A126" s="10" t="s">
        <v>33</v>
      </c>
      <c r="B126" s="59" t="s">
        <v>217</v>
      </c>
      <c r="C126" s="8">
        <v>110</v>
      </c>
      <c r="D126" s="9">
        <v>18503.2</v>
      </c>
      <c r="E126" s="9">
        <v>18503.2</v>
      </c>
      <c r="F126" s="9">
        <v>18503.2</v>
      </c>
    </row>
    <row r="127" spans="1:6" s="27" customFormat="1" x14ac:dyDescent="0.3">
      <c r="A127" s="10" t="s">
        <v>12</v>
      </c>
      <c r="B127" s="59" t="s">
        <v>217</v>
      </c>
      <c r="C127" s="8">
        <v>200</v>
      </c>
      <c r="D127" s="9">
        <f>D128</f>
        <v>658.5</v>
      </c>
      <c r="E127" s="9">
        <f t="shared" ref="E127:F127" si="47">E128</f>
        <v>658.5</v>
      </c>
      <c r="F127" s="9">
        <f t="shared" si="47"/>
        <v>658.5</v>
      </c>
    </row>
    <row r="128" spans="1:6" s="27" customFormat="1" ht="31.2" x14ac:dyDescent="0.3">
      <c r="A128" s="10" t="s">
        <v>13</v>
      </c>
      <c r="B128" s="59" t="s">
        <v>217</v>
      </c>
      <c r="C128" s="8">
        <v>240</v>
      </c>
      <c r="D128" s="9">
        <v>658.5</v>
      </c>
      <c r="E128" s="9">
        <v>658.5</v>
      </c>
      <c r="F128" s="9">
        <v>658.5</v>
      </c>
    </row>
    <row r="129" spans="1:6" s="25" customFormat="1" ht="31.2" x14ac:dyDescent="0.3">
      <c r="A129" s="80" t="s">
        <v>25</v>
      </c>
      <c r="B129" s="17" t="s">
        <v>26</v>
      </c>
      <c r="C129" s="23"/>
      <c r="D129" s="81">
        <f t="shared" ref="D129:E132" si="48">D130</f>
        <v>30</v>
      </c>
      <c r="E129" s="19">
        <f t="shared" si="48"/>
        <v>30</v>
      </c>
      <c r="F129" s="19">
        <f>F130</f>
        <v>30</v>
      </c>
    </row>
    <row r="130" spans="1:6" s="27" customFormat="1" ht="31.2" x14ac:dyDescent="0.3">
      <c r="A130" s="10" t="s">
        <v>27</v>
      </c>
      <c r="B130" s="8" t="s">
        <v>28</v>
      </c>
      <c r="C130" s="8"/>
      <c r="D130" s="26">
        <f t="shared" si="48"/>
        <v>30</v>
      </c>
      <c r="E130" s="26">
        <f t="shared" si="48"/>
        <v>30</v>
      </c>
      <c r="F130" s="26">
        <f>F131</f>
        <v>30</v>
      </c>
    </row>
    <row r="131" spans="1:6" s="27" customFormat="1" ht="31.2" x14ac:dyDescent="0.3">
      <c r="A131" s="10" t="s">
        <v>134</v>
      </c>
      <c r="B131" s="8" t="s">
        <v>164</v>
      </c>
      <c r="C131" s="8"/>
      <c r="D131" s="13">
        <f t="shared" si="48"/>
        <v>30</v>
      </c>
      <c r="E131" s="13">
        <f t="shared" si="48"/>
        <v>30</v>
      </c>
      <c r="F131" s="13">
        <f>F132</f>
        <v>30</v>
      </c>
    </row>
    <row r="132" spans="1:6" s="27" customFormat="1" ht="31.2" x14ac:dyDescent="0.3">
      <c r="A132" s="10" t="s">
        <v>98</v>
      </c>
      <c r="B132" s="8" t="s">
        <v>164</v>
      </c>
      <c r="C132" s="8">
        <v>600</v>
      </c>
      <c r="D132" s="13">
        <f t="shared" si="48"/>
        <v>30</v>
      </c>
      <c r="E132" s="13">
        <f t="shared" si="48"/>
        <v>30</v>
      </c>
      <c r="F132" s="13">
        <f>F133</f>
        <v>30</v>
      </c>
    </row>
    <row r="133" spans="1:6" s="27" customFormat="1" x14ac:dyDescent="0.3">
      <c r="A133" s="10" t="s">
        <v>16</v>
      </c>
      <c r="B133" s="8" t="s">
        <v>164</v>
      </c>
      <c r="C133" s="8">
        <v>610</v>
      </c>
      <c r="D133" s="12">
        <v>30</v>
      </c>
      <c r="E133" s="12">
        <v>30</v>
      </c>
      <c r="F133" s="13">
        <v>30</v>
      </c>
    </row>
    <row r="134" spans="1:6" s="27" customFormat="1" x14ac:dyDescent="0.3">
      <c r="A134" s="73" t="s">
        <v>150</v>
      </c>
      <c r="B134" s="18" t="s">
        <v>154</v>
      </c>
      <c r="C134" s="18"/>
      <c r="D134" s="70">
        <f t="shared" ref="D134:F142" si="49">D135</f>
        <v>200</v>
      </c>
      <c r="E134" s="70">
        <f t="shared" si="49"/>
        <v>200</v>
      </c>
      <c r="F134" s="70">
        <f t="shared" si="49"/>
        <v>200</v>
      </c>
    </row>
    <row r="135" spans="1:6" s="27" customFormat="1" ht="17.25" customHeight="1" x14ac:dyDescent="0.3">
      <c r="A135" s="10" t="s">
        <v>196</v>
      </c>
      <c r="B135" s="8" t="s">
        <v>155</v>
      </c>
      <c r="C135" s="8"/>
      <c r="D135" s="9">
        <f t="shared" si="49"/>
        <v>200</v>
      </c>
      <c r="E135" s="9">
        <f t="shared" si="49"/>
        <v>200</v>
      </c>
      <c r="F135" s="9">
        <f t="shared" si="49"/>
        <v>200</v>
      </c>
    </row>
    <row r="136" spans="1:6" s="27" customFormat="1" x14ac:dyDescent="0.3">
      <c r="A136" s="10" t="s">
        <v>197</v>
      </c>
      <c r="B136" s="8" t="s">
        <v>156</v>
      </c>
      <c r="C136" s="8"/>
      <c r="D136" s="9">
        <f t="shared" si="49"/>
        <v>200</v>
      </c>
      <c r="E136" s="9">
        <f t="shared" si="49"/>
        <v>200</v>
      </c>
      <c r="F136" s="9">
        <f t="shared" si="49"/>
        <v>200</v>
      </c>
    </row>
    <row r="137" spans="1:6" s="27" customFormat="1" x14ac:dyDescent="0.3">
      <c r="A137" s="10" t="s">
        <v>12</v>
      </c>
      <c r="B137" s="8" t="s">
        <v>156</v>
      </c>
      <c r="C137" s="8">
        <v>200</v>
      </c>
      <c r="D137" s="9">
        <f t="shared" si="49"/>
        <v>200</v>
      </c>
      <c r="E137" s="9">
        <f t="shared" si="49"/>
        <v>200</v>
      </c>
      <c r="F137" s="9">
        <f t="shared" si="49"/>
        <v>200</v>
      </c>
    </row>
    <row r="138" spans="1:6" s="27" customFormat="1" ht="31.2" x14ac:dyDescent="0.3">
      <c r="A138" s="10" t="s">
        <v>13</v>
      </c>
      <c r="B138" s="8" t="s">
        <v>156</v>
      </c>
      <c r="C138" s="8">
        <v>240</v>
      </c>
      <c r="D138" s="9">
        <v>200</v>
      </c>
      <c r="E138" s="15">
        <v>200</v>
      </c>
      <c r="F138" s="15">
        <v>200</v>
      </c>
    </row>
    <row r="139" spans="1:6" s="27" customFormat="1" ht="31.2" x14ac:dyDescent="0.3">
      <c r="A139" s="73" t="s">
        <v>151</v>
      </c>
      <c r="B139" s="18" t="s">
        <v>157</v>
      </c>
      <c r="C139" s="18"/>
      <c r="D139" s="70">
        <f t="shared" si="49"/>
        <v>20</v>
      </c>
      <c r="E139" s="70">
        <f t="shared" si="49"/>
        <v>20</v>
      </c>
      <c r="F139" s="70">
        <f t="shared" si="49"/>
        <v>20</v>
      </c>
    </row>
    <row r="140" spans="1:6" s="27" customFormat="1" x14ac:dyDescent="0.3">
      <c r="A140" s="10" t="s">
        <v>152</v>
      </c>
      <c r="B140" s="8" t="s">
        <v>158</v>
      </c>
      <c r="C140" s="8"/>
      <c r="D140" s="9">
        <f t="shared" si="49"/>
        <v>20</v>
      </c>
      <c r="E140" s="9">
        <f t="shared" si="49"/>
        <v>20</v>
      </c>
      <c r="F140" s="9">
        <f t="shared" si="49"/>
        <v>20</v>
      </c>
    </row>
    <row r="141" spans="1:6" s="27" customFormat="1" x14ac:dyDescent="0.3">
      <c r="A141" s="10" t="s">
        <v>153</v>
      </c>
      <c r="B141" s="8" t="s">
        <v>159</v>
      </c>
      <c r="C141" s="8"/>
      <c r="D141" s="9">
        <f t="shared" si="49"/>
        <v>20</v>
      </c>
      <c r="E141" s="9">
        <f t="shared" si="49"/>
        <v>20</v>
      </c>
      <c r="F141" s="9">
        <f t="shared" si="49"/>
        <v>20</v>
      </c>
    </row>
    <row r="142" spans="1:6" s="27" customFormat="1" x14ac:dyDescent="0.3">
      <c r="A142" s="10" t="s">
        <v>12</v>
      </c>
      <c r="B142" s="8" t="s">
        <v>159</v>
      </c>
      <c r="C142" s="8">
        <v>200</v>
      </c>
      <c r="D142" s="9">
        <f t="shared" si="49"/>
        <v>20</v>
      </c>
      <c r="E142" s="9">
        <f t="shared" si="49"/>
        <v>20</v>
      </c>
      <c r="F142" s="9">
        <f t="shared" si="49"/>
        <v>20</v>
      </c>
    </row>
    <row r="143" spans="1:6" s="27" customFormat="1" ht="31.2" x14ac:dyDescent="0.3">
      <c r="A143" s="10" t="s">
        <v>13</v>
      </c>
      <c r="B143" s="8" t="s">
        <v>159</v>
      </c>
      <c r="C143" s="8">
        <v>240</v>
      </c>
      <c r="D143" s="9">
        <v>20</v>
      </c>
      <c r="E143" s="15">
        <v>20</v>
      </c>
      <c r="F143" s="15">
        <v>20</v>
      </c>
    </row>
    <row r="144" spans="1:6" s="27" customFormat="1" ht="31.2" x14ac:dyDescent="0.3">
      <c r="A144" s="73" t="s">
        <v>194</v>
      </c>
      <c r="B144" s="18" t="s">
        <v>167</v>
      </c>
      <c r="C144" s="18"/>
      <c r="D144" s="70">
        <f t="shared" ref="D144:F147" si="50">D145</f>
        <v>200</v>
      </c>
      <c r="E144" s="70">
        <f t="shared" si="50"/>
        <v>200</v>
      </c>
      <c r="F144" s="70">
        <f t="shared" si="50"/>
        <v>200</v>
      </c>
    </row>
    <row r="145" spans="1:6" s="27" customFormat="1" x14ac:dyDescent="0.3">
      <c r="A145" s="10" t="s">
        <v>165</v>
      </c>
      <c r="B145" s="8" t="s">
        <v>168</v>
      </c>
      <c r="C145" s="8"/>
      <c r="D145" s="9">
        <f>D146</f>
        <v>200</v>
      </c>
      <c r="E145" s="9">
        <f t="shared" si="50"/>
        <v>200</v>
      </c>
      <c r="F145" s="9">
        <f t="shared" si="50"/>
        <v>200</v>
      </c>
    </row>
    <row r="146" spans="1:6" s="27" customFormat="1" x14ac:dyDescent="0.3">
      <c r="A146" s="10" t="s">
        <v>166</v>
      </c>
      <c r="B146" s="8" t="s">
        <v>169</v>
      </c>
      <c r="C146" s="8"/>
      <c r="D146" s="9">
        <f t="shared" si="50"/>
        <v>200</v>
      </c>
      <c r="E146" s="9">
        <f t="shared" si="50"/>
        <v>200</v>
      </c>
      <c r="F146" s="9">
        <f t="shared" si="50"/>
        <v>200</v>
      </c>
    </row>
    <row r="147" spans="1:6" s="27" customFormat="1" x14ac:dyDescent="0.3">
      <c r="A147" s="10" t="s">
        <v>12</v>
      </c>
      <c r="B147" s="8" t="s">
        <v>169</v>
      </c>
      <c r="C147" s="8">
        <v>200</v>
      </c>
      <c r="D147" s="9">
        <f t="shared" si="50"/>
        <v>200</v>
      </c>
      <c r="E147" s="9">
        <f t="shared" si="50"/>
        <v>200</v>
      </c>
      <c r="F147" s="9">
        <f t="shared" si="50"/>
        <v>200</v>
      </c>
    </row>
    <row r="148" spans="1:6" s="27" customFormat="1" ht="31.2" x14ac:dyDescent="0.3">
      <c r="A148" s="10" t="s">
        <v>13</v>
      </c>
      <c r="B148" s="8" t="s">
        <v>169</v>
      </c>
      <c r="C148" s="8">
        <v>240</v>
      </c>
      <c r="D148" s="9">
        <v>200</v>
      </c>
      <c r="E148" s="15">
        <v>200</v>
      </c>
      <c r="F148" s="15">
        <v>200</v>
      </c>
    </row>
    <row r="149" spans="1:6" s="25" customFormat="1" ht="31.2" x14ac:dyDescent="0.3">
      <c r="A149" s="16" t="s">
        <v>171</v>
      </c>
      <c r="B149" s="18" t="s">
        <v>174</v>
      </c>
      <c r="C149" s="18"/>
      <c r="D149" s="74">
        <f>D150</f>
        <v>9986</v>
      </c>
      <c r="E149" s="74">
        <f t="shared" ref="E149:F155" si="51">E150</f>
        <v>30</v>
      </c>
      <c r="F149" s="74">
        <f t="shared" si="51"/>
        <v>30</v>
      </c>
    </row>
    <row r="150" spans="1:6" s="27" customFormat="1" ht="31.2" x14ac:dyDescent="0.3">
      <c r="A150" s="10" t="s">
        <v>172</v>
      </c>
      <c r="B150" s="8" t="s">
        <v>175</v>
      </c>
      <c r="C150" s="8"/>
      <c r="D150" s="11">
        <f>D154+D151</f>
        <v>9986</v>
      </c>
      <c r="E150" s="11">
        <f>E154+E151</f>
        <v>30</v>
      </c>
      <c r="F150" s="11">
        <f>F154+F151</f>
        <v>30</v>
      </c>
    </row>
    <row r="151" spans="1:6" s="27" customFormat="1" ht="31.2" x14ac:dyDescent="0.3">
      <c r="A151" s="78" t="s">
        <v>205</v>
      </c>
      <c r="B151" s="8" t="s">
        <v>318</v>
      </c>
      <c r="C151" s="8"/>
      <c r="D151" s="9">
        <f>D152</f>
        <v>9956</v>
      </c>
      <c r="E151" s="9">
        <f t="shared" ref="E151:F152" si="52">E152</f>
        <v>0</v>
      </c>
      <c r="F151" s="9">
        <f t="shared" si="52"/>
        <v>0</v>
      </c>
    </row>
    <row r="152" spans="1:6" s="27" customFormat="1" ht="31.2" x14ac:dyDescent="0.3">
      <c r="A152" s="28" t="s">
        <v>230</v>
      </c>
      <c r="B152" s="8" t="s">
        <v>318</v>
      </c>
      <c r="C152" s="8">
        <v>600</v>
      </c>
      <c r="D152" s="9">
        <f>D153</f>
        <v>9956</v>
      </c>
      <c r="E152" s="9">
        <f t="shared" si="52"/>
        <v>0</v>
      </c>
      <c r="F152" s="9">
        <f t="shared" si="52"/>
        <v>0</v>
      </c>
    </row>
    <row r="153" spans="1:6" s="27" customFormat="1" x14ac:dyDescent="0.3">
      <c r="A153" s="28" t="s">
        <v>16</v>
      </c>
      <c r="B153" s="8" t="s">
        <v>318</v>
      </c>
      <c r="C153" s="8">
        <v>610</v>
      </c>
      <c r="D153" s="9">
        <v>9956</v>
      </c>
      <c r="E153" s="9">
        <v>0</v>
      </c>
      <c r="F153" s="9">
        <v>0</v>
      </c>
    </row>
    <row r="154" spans="1:6" s="27" customFormat="1" ht="31.2" x14ac:dyDescent="0.3">
      <c r="A154" s="10" t="s">
        <v>173</v>
      </c>
      <c r="B154" s="8" t="s">
        <v>176</v>
      </c>
      <c r="C154" s="8"/>
      <c r="D154" s="11">
        <f>D155</f>
        <v>30</v>
      </c>
      <c r="E154" s="11">
        <f t="shared" si="51"/>
        <v>30</v>
      </c>
      <c r="F154" s="11">
        <f t="shared" si="51"/>
        <v>30</v>
      </c>
    </row>
    <row r="155" spans="1:6" s="27" customFormat="1" x14ac:dyDescent="0.3">
      <c r="A155" s="10" t="s">
        <v>12</v>
      </c>
      <c r="B155" s="8" t="s">
        <v>176</v>
      </c>
      <c r="C155" s="8">
        <v>200</v>
      </c>
      <c r="D155" s="11">
        <f>D156</f>
        <v>30</v>
      </c>
      <c r="E155" s="11">
        <f t="shared" si="51"/>
        <v>30</v>
      </c>
      <c r="F155" s="11">
        <f t="shared" si="51"/>
        <v>30</v>
      </c>
    </row>
    <row r="156" spans="1:6" s="76" customFormat="1" ht="31.2" x14ac:dyDescent="0.3">
      <c r="A156" s="10" t="s">
        <v>13</v>
      </c>
      <c r="B156" s="8" t="s">
        <v>176</v>
      </c>
      <c r="C156" s="8">
        <v>240</v>
      </c>
      <c r="D156" s="11">
        <v>30</v>
      </c>
      <c r="E156" s="11">
        <v>30</v>
      </c>
      <c r="F156" s="11">
        <v>30</v>
      </c>
    </row>
    <row r="157" spans="1:6" s="27" customFormat="1" ht="63" customHeight="1" x14ac:dyDescent="0.3">
      <c r="A157" s="16" t="s">
        <v>191</v>
      </c>
      <c r="B157" s="18" t="s">
        <v>119</v>
      </c>
      <c r="C157" s="37"/>
      <c r="D157" s="42">
        <f t="shared" ref="D157:F160" si="53">D158</f>
        <v>329.2</v>
      </c>
      <c r="E157" s="42">
        <f t="shared" si="53"/>
        <v>329.2</v>
      </c>
      <c r="F157" s="24">
        <f t="shared" si="53"/>
        <v>329.2</v>
      </c>
    </row>
    <row r="158" spans="1:6" s="27" customFormat="1" ht="31.2" x14ac:dyDescent="0.3">
      <c r="A158" s="10" t="s">
        <v>117</v>
      </c>
      <c r="B158" s="8" t="s">
        <v>120</v>
      </c>
      <c r="C158" s="38"/>
      <c r="D158" s="39">
        <f t="shared" si="53"/>
        <v>329.2</v>
      </c>
      <c r="E158" s="39">
        <f t="shared" si="53"/>
        <v>329.2</v>
      </c>
      <c r="F158" s="26">
        <f t="shared" si="53"/>
        <v>329.2</v>
      </c>
    </row>
    <row r="159" spans="1:6" s="27" customFormat="1" ht="31.2" x14ac:dyDescent="0.3">
      <c r="A159" s="33" t="s">
        <v>118</v>
      </c>
      <c r="B159" s="38" t="s">
        <v>121</v>
      </c>
      <c r="C159" s="38"/>
      <c r="D159" s="39">
        <f t="shared" si="53"/>
        <v>329.2</v>
      </c>
      <c r="E159" s="39">
        <f t="shared" si="53"/>
        <v>329.2</v>
      </c>
      <c r="F159" s="26">
        <f t="shared" si="53"/>
        <v>329.2</v>
      </c>
    </row>
    <row r="160" spans="1:6" s="27" customFormat="1" x14ac:dyDescent="0.3">
      <c r="A160" s="43" t="s">
        <v>12</v>
      </c>
      <c r="B160" s="38" t="s">
        <v>121</v>
      </c>
      <c r="C160" s="38">
        <v>200</v>
      </c>
      <c r="D160" s="39">
        <f t="shared" si="53"/>
        <v>329.2</v>
      </c>
      <c r="E160" s="39">
        <f t="shared" si="53"/>
        <v>329.2</v>
      </c>
      <c r="F160" s="26">
        <f t="shared" si="53"/>
        <v>329.2</v>
      </c>
    </row>
    <row r="161" spans="1:12" s="27" customFormat="1" ht="31.2" x14ac:dyDescent="0.3">
      <c r="A161" s="43" t="s">
        <v>13</v>
      </c>
      <c r="B161" s="38" t="s">
        <v>121</v>
      </c>
      <c r="C161" s="38">
        <v>240</v>
      </c>
      <c r="D161" s="39">
        <v>329.2</v>
      </c>
      <c r="E161" s="39">
        <v>329.2</v>
      </c>
      <c r="F161" s="26">
        <v>329.2</v>
      </c>
    </row>
    <row r="162" spans="1:12" s="25" customFormat="1" ht="31.2" x14ac:dyDescent="0.3">
      <c r="A162" s="44" t="s">
        <v>192</v>
      </c>
      <c r="B162" s="37" t="s">
        <v>44</v>
      </c>
      <c r="C162" s="37"/>
      <c r="D162" s="24">
        <f t="shared" ref="D162:F164" si="54">D163</f>
        <v>100</v>
      </c>
      <c r="E162" s="24">
        <f t="shared" si="54"/>
        <v>100</v>
      </c>
      <c r="F162" s="24">
        <f t="shared" si="54"/>
        <v>0</v>
      </c>
    </row>
    <row r="163" spans="1:12" s="27" customFormat="1" x14ac:dyDescent="0.3">
      <c r="A163" s="28" t="s">
        <v>45</v>
      </c>
      <c r="B163" s="38" t="s">
        <v>46</v>
      </c>
      <c r="C163" s="38"/>
      <c r="D163" s="26">
        <f t="shared" si="54"/>
        <v>100</v>
      </c>
      <c r="E163" s="26">
        <f t="shared" si="54"/>
        <v>100</v>
      </c>
      <c r="F163" s="26">
        <f>F164</f>
        <v>0</v>
      </c>
    </row>
    <row r="164" spans="1:12" s="27" customFormat="1" ht="31.2" x14ac:dyDescent="0.3">
      <c r="A164" s="28" t="s">
        <v>93</v>
      </c>
      <c r="B164" s="38" t="s">
        <v>47</v>
      </c>
      <c r="C164" s="38"/>
      <c r="D164" s="26">
        <f>D165</f>
        <v>100</v>
      </c>
      <c r="E164" s="26">
        <f t="shared" si="54"/>
        <v>100</v>
      </c>
      <c r="F164" s="26">
        <f t="shared" si="54"/>
        <v>0</v>
      </c>
    </row>
    <row r="165" spans="1:12" s="27" customFormat="1" x14ac:dyDescent="0.3">
      <c r="A165" s="43" t="s">
        <v>12</v>
      </c>
      <c r="B165" s="38" t="s">
        <v>47</v>
      </c>
      <c r="C165" s="38">
        <v>200</v>
      </c>
      <c r="D165" s="26">
        <f t="shared" ref="D165:E165" si="55">D166</f>
        <v>100</v>
      </c>
      <c r="E165" s="26">
        <f t="shared" si="55"/>
        <v>100</v>
      </c>
      <c r="F165" s="26">
        <f>F166</f>
        <v>0</v>
      </c>
    </row>
    <row r="166" spans="1:12" s="27" customFormat="1" ht="31.2" x14ac:dyDescent="0.3">
      <c r="A166" s="43" t="s">
        <v>13</v>
      </c>
      <c r="B166" s="38" t="s">
        <v>47</v>
      </c>
      <c r="C166" s="38">
        <v>240</v>
      </c>
      <c r="D166" s="39">
        <v>100</v>
      </c>
      <c r="E166" s="39">
        <v>100</v>
      </c>
      <c r="F166" s="26">
        <v>0</v>
      </c>
    </row>
    <row r="167" spans="1:12" s="25" customFormat="1" ht="46.8" x14ac:dyDescent="0.3">
      <c r="A167" s="16" t="s">
        <v>188</v>
      </c>
      <c r="B167" s="18" t="s">
        <v>59</v>
      </c>
      <c r="C167" s="18"/>
      <c r="D167" s="24">
        <f t="shared" ref="D167:F170" si="56">D168</f>
        <v>6327.9</v>
      </c>
      <c r="E167" s="24">
        <f t="shared" si="56"/>
        <v>6395.3</v>
      </c>
      <c r="F167" s="24">
        <f>F168</f>
        <v>5640.8</v>
      </c>
      <c r="J167" s="48"/>
      <c r="K167" s="48"/>
      <c r="L167" s="48"/>
    </row>
    <row r="168" spans="1:12" s="27" customFormat="1" ht="31.2" x14ac:dyDescent="0.3">
      <c r="A168" s="10" t="s">
        <v>91</v>
      </c>
      <c r="B168" s="8" t="s">
        <v>60</v>
      </c>
      <c r="C168" s="8"/>
      <c r="D168" s="26">
        <f>D169</f>
        <v>6327.9</v>
      </c>
      <c r="E168" s="26">
        <f t="shared" si="56"/>
        <v>6395.3</v>
      </c>
      <c r="F168" s="26">
        <f t="shared" si="56"/>
        <v>5640.8</v>
      </c>
    </row>
    <row r="169" spans="1:12" s="27" customFormat="1" ht="31.2" x14ac:dyDescent="0.3">
      <c r="A169" s="10" t="s">
        <v>92</v>
      </c>
      <c r="B169" s="8" t="s">
        <v>61</v>
      </c>
      <c r="C169" s="8"/>
      <c r="D169" s="26">
        <f t="shared" si="56"/>
        <v>6327.9</v>
      </c>
      <c r="E169" s="26">
        <f t="shared" si="56"/>
        <v>6395.3</v>
      </c>
      <c r="F169" s="26">
        <f>F170</f>
        <v>5640.8</v>
      </c>
    </row>
    <row r="170" spans="1:12" s="27" customFormat="1" x14ac:dyDescent="0.3">
      <c r="A170" s="28" t="s">
        <v>12</v>
      </c>
      <c r="B170" s="8" t="s">
        <v>61</v>
      </c>
      <c r="C170" s="8">
        <v>200</v>
      </c>
      <c r="D170" s="26">
        <f t="shared" si="56"/>
        <v>6327.9</v>
      </c>
      <c r="E170" s="26">
        <f t="shared" si="56"/>
        <v>6395.3</v>
      </c>
      <c r="F170" s="26">
        <f>F171</f>
        <v>5640.8</v>
      </c>
    </row>
    <row r="171" spans="1:12" s="76" customFormat="1" ht="31.2" x14ac:dyDescent="0.3">
      <c r="A171" s="28" t="s">
        <v>13</v>
      </c>
      <c r="B171" s="8" t="s">
        <v>61</v>
      </c>
      <c r="C171" s="8">
        <v>240</v>
      </c>
      <c r="D171" s="12">
        <f>1447.6+4880.3</f>
        <v>6327.9</v>
      </c>
      <c r="E171" s="12">
        <f>1515+4880.3</f>
        <v>6395.3</v>
      </c>
      <c r="F171" s="26">
        <f>1560.5+4080.3</f>
        <v>5640.8</v>
      </c>
    </row>
    <row r="172" spans="1:12" s="76" customFormat="1" ht="46.8" x14ac:dyDescent="0.3">
      <c r="A172" s="16" t="s">
        <v>250</v>
      </c>
      <c r="B172" s="18" t="s">
        <v>253</v>
      </c>
      <c r="C172" s="18"/>
      <c r="D172" s="19">
        <f>D173</f>
        <v>15</v>
      </c>
      <c r="E172" s="19">
        <f t="shared" ref="E172:F175" si="57">E173</f>
        <v>15</v>
      </c>
      <c r="F172" s="19">
        <f t="shared" si="57"/>
        <v>15</v>
      </c>
    </row>
    <row r="173" spans="1:12" s="76" customFormat="1" ht="31.2" x14ac:dyDescent="0.3">
      <c r="A173" s="10" t="s">
        <v>251</v>
      </c>
      <c r="B173" s="8" t="s">
        <v>254</v>
      </c>
      <c r="C173" s="8"/>
      <c r="D173" s="13">
        <f>D174</f>
        <v>15</v>
      </c>
      <c r="E173" s="13">
        <f t="shared" si="57"/>
        <v>15</v>
      </c>
      <c r="F173" s="13">
        <f t="shared" si="57"/>
        <v>15</v>
      </c>
    </row>
    <row r="174" spans="1:12" s="76" customFormat="1" ht="31.2" x14ac:dyDescent="0.3">
      <c r="A174" s="10" t="s">
        <v>252</v>
      </c>
      <c r="B174" s="8" t="s">
        <v>255</v>
      </c>
      <c r="C174" s="8"/>
      <c r="D174" s="13">
        <f>D175</f>
        <v>15</v>
      </c>
      <c r="E174" s="13">
        <f t="shared" si="57"/>
        <v>15</v>
      </c>
      <c r="F174" s="13">
        <f t="shared" si="57"/>
        <v>15</v>
      </c>
    </row>
    <row r="175" spans="1:12" s="76" customFormat="1" x14ac:dyDescent="0.3">
      <c r="A175" s="10" t="s">
        <v>12</v>
      </c>
      <c r="B175" s="8" t="s">
        <v>255</v>
      </c>
      <c r="C175" s="8">
        <v>200</v>
      </c>
      <c r="D175" s="13">
        <f>D176</f>
        <v>15</v>
      </c>
      <c r="E175" s="13">
        <f t="shared" si="57"/>
        <v>15</v>
      </c>
      <c r="F175" s="13">
        <f t="shared" si="57"/>
        <v>15</v>
      </c>
    </row>
    <row r="176" spans="1:12" s="76" customFormat="1" ht="31.2" x14ac:dyDescent="0.3">
      <c r="A176" s="10" t="s">
        <v>13</v>
      </c>
      <c r="B176" s="8" t="s">
        <v>255</v>
      </c>
      <c r="C176" s="8">
        <v>240</v>
      </c>
      <c r="D176" s="13">
        <v>15</v>
      </c>
      <c r="E176" s="13">
        <v>15</v>
      </c>
      <c r="F176" s="13">
        <v>15</v>
      </c>
    </row>
    <row r="177" spans="1:6" s="25" customFormat="1" ht="31.2" x14ac:dyDescent="0.3">
      <c r="A177" s="49" t="s">
        <v>187</v>
      </c>
      <c r="B177" s="18" t="s">
        <v>114</v>
      </c>
      <c r="C177" s="18"/>
      <c r="D177" s="50">
        <f t="shared" ref="D177:F178" si="58">D178</f>
        <v>100</v>
      </c>
      <c r="E177" s="50">
        <f t="shared" si="58"/>
        <v>100</v>
      </c>
      <c r="F177" s="50">
        <f t="shared" si="58"/>
        <v>100</v>
      </c>
    </row>
    <row r="178" spans="1:6" s="27" customFormat="1" x14ac:dyDescent="0.3">
      <c r="A178" s="51" t="s">
        <v>237</v>
      </c>
      <c r="B178" s="8" t="s">
        <v>115</v>
      </c>
      <c r="C178" s="8"/>
      <c r="D178" s="12">
        <f>D179</f>
        <v>100</v>
      </c>
      <c r="E178" s="12">
        <f t="shared" si="58"/>
        <v>100</v>
      </c>
      <c r="F178" s="12">
        <f t="shared" si="58"/>
        <v>100</v>
      </c>
    </row>
    <row r="179" spans="1:6" s="27" customFormat="1" x14ac:dyDescent="0.3">
      <c r="A179" s="51" t="s">
        <v>178</v>
      </c>
      <c r="B179" s="8" t="s">
        <v>177</v>
      </c>
      <c r="C179" s="20"/>
      <c r="D179" s="12">
        <f>D180</f>
        <v>100</v>
      </c>
      <c r="E179" s="12">
        <f t="shared" ref="E179:F179" si="59">E180</f>
        <v>100</v>
      </c>
      <c r="F179" s="12">
        <f t="shared" si="59"/>
        <v>100</v>
      </c>
    </row>
    <row r="180" spans="1:6" s="27" customFormat="1" x14ac:dyDescent="0.3">
      <c r="A180" s="28" t="s">
        <v>12</v>
      </c>
      <c r="B180" s="8" t="s">
        <v>177</v>
      </c>
      <c r="C180" s="20">
        <v>200</v>
      </c>
      <c r="D180" s="12">
        <f>D181</f>
        <v>100</v>
      </c>
      <c r="E180" s="12">
        <f t="shared" ref="E180:F180" si="60">E181</f>
        <v>100</v>
      </c>
      <c r="F180" s="12">
        <f t="shared" si="60"/>
        <v>100</v>
      </c>
    </row>
    <row r="181" spans="1:6" s="27" customFormat="1" ht="31.2" x14ac:dyDescent="0.3">
      <c r="A181" s="28" t="s">
        <v>13</v>
      </c>
      <c r="B181" s="8" t="s">
        <v>177</v>
      </c>
      <c r="C181" s="20">
        <v>240</v>
      </c>
      <c r="D181" s="12">
        <v>100</v>
      </c>
      <c r="E181" s="12">
        <v>100</v>
      </c>
      <c r="F181" s="12">
        <v>100</v>
      </c>
    </row>
    <row r="182" spans="1:6" s="27" customFormat="1" ht="46.8" x14ac:dyDescent="0.3">
      <c r="A182" s="52" t="s">
        <v>195</v>
      </c>
      <c r="B182" s="18" t="s">
        <v>103</v>
      </c>
      <c r="C182" s="8"/>
      <c r="D182" s="24">
        <f t="shared" ref="D182:F185" si="61">D183</f>
        <v>9401.5</v>
      </c>
      <c r="E182" s="24">
        <f t="shared" si="61"/>
        <v>9603.9</v>
      </c>
      <c r="F182" s="24">
        <f>F183</f>
        <v>12952</v>
      </c>
    </row>
    <row r="183" spans="1:6" s="27" customFormat="1" ht="31.2" x14ac:dyDescent="0.3">
      <c r="A183" s="10" t="s">
        <v>198</v>
      </c>
      <c r="B183" s="8" t="s">
        <v>104</v>
      </c>
      <c r="C183" s="8"/>
      <c r="D183" s="26">
        <f>D184</f>
        <v>9401.5</v>
      </c>
      <c r="E183" s="26">
        <f t="shared" si="61"/>
        <v>9603.9</v>
      </c>
      <c r="F183" s="26">
        <f t="shared" si="61"/>
        <v>12952</v>
      </c>
    </row>
    <row r="184" spans="1:6" s="27" customFormat="1" ht="31.2" x14ac:dyDescent="0.3">
      <c r="A184" s="33" t="s">
        <v>199</v>
      </c>
      <c r="B184" s="8" t="s">
        <v>105</v>
      </c>
      <c r="C184" s="8"/>
      <c r="D184" s="26">
        <f t="shared" si="61"/>
        <v>9401.5</v>
      </c>
      <c r="E184" s="26">
        <f t="shared" si="61"/>
        <v>9603.9</v>
      </c>
      <c r="F184" s="26">
        <f>F185</f>
        <v>12952</v>
      </c>
    </row>
    <row r="185" spans="1:6" s="27" customFormat="1" x14ac:dyDescent="0.3">
      <c r="A185" s="28" t="s">
        <v>12</v>
      </c>
      <c r="B185" s="8" t="s">
        <v>105</v>
      </c>
      <c r="C185" s="8">
        <v>200</v>
      </c>
      <c r="D185" s="26">
        <f t="shared" si="61"/>
        <v>9401.5</v>
      </c>
      <c r="E185" s="26">
        <f t="shared" si="61"/>
        <v>9603.9</v>
      </c>
      <c r="F185" s="26">
        <f>F186</f>
        <v>12952</v>
      </c>
    </row>
    <row r="186" spans="1:6" s="27" customFormat="1" ht="31.2" x14ac:dyDescent="0.3">
      <c r="A186" s="10" t="s">
        <v>13</v>
      </c>
      <c r="B186" s="8" t="s">
        <v>105</v>
      </c>
      <c r="C186" s="20">
        <v>240</v>
      </c>
      <c r="D186" s="9">
        <v>9401.5</v>
      </c>
      <c r="E186" s="12">
        <v>9603.9</v>
      </c>
      <c r="F186" s="26">
        <v>12952</v>
      </c>
    </row>
    <row r="187" spans="1:6" s="27" customFormat="1" ht="46.8" x14ac:dyDescent="0.3">
      <c r="A187" s="16" t="s">
        <v>220</v>
      </c>
      <c r="B187" s="18" t="s">
        <v>223</v>
      </c>
      <c r="C187" s="23"/>
      <c r="D187" s="70">
        <f>D188</f>
        <v>19129</v>
      </c>
      <c r="E187" s="70">
        <f t="shared" ref="E187:F187" si="62">E188</f>
        <v>14079</v>
      </c>
      <c r="F187" s="70">
        <f t="shared" si="62"/>
        <v>9070</v>
      </c>
    </row>
    <row r="188" spans="1:6" s="27" customFormat="1" ht="46.8" x14ac:dyDescent="0.3">
      <c r="A188" s="10" t="s">
        <v>221</v>
      </c>
      <c r="B188" s="8" t="s">
        <v>224</v>
      </c>
      <c r="C188" s="20"/>
      <c r="D188" s="9">
        <f>D189</f>
        <v>19129</v>
      </c>
      <c r="E188" s="9">
        <f t="shared" ref="E188:F188" si="63">E189</f>
        <v>14079</v>
      </c>
      <c r="F188" s="9">
        <f t="shared" si="63"/>
        <v>9070</v>
      </c>
    </row>
    <row r="189" spans="1:6" s="27" customFormat="1" ht="46.8" x14ac:dyDescent="0.3">
      <c r="A189" s="33" t="s">
        <v>222</v>
      </c>
      <c r="B189" s="8" t="s">
        <v>225</v>
      </c>
      <c r="C189" s="20"/>
      <c r="D189" s="82">
        <f>D191</f>
        <v>19129</v>
      </c>
      <c r="E189" s="82">
        <f t="shared" ref="E189:F189" si="64">E191</f>
        <v>14079</v>
      </c>
      <c r="F189" s="82">
        <f t="shared" si="64"/>
        <v>9070</v>
      </c>
    </row>
    <row r="190" spans="1:6" s="27" customFormat="1" x14ac:dyDescent="0.3">
      <c r="A190" s="10" t="s">
        <v>12</v>
      </c>
      <c r="B190" s="8" t="s">
        <v>225</v>
      </c>
      <c r="C190" s="20">
        <v>200</v>
      </c>
      <c r="D190" s="82">
        <f>D191</f>
        <v>19129</v>
      </c>
      <c r="E190" s="82">
        <f t="shared" ref="E190:F190" si="65">E191</f>
        <v>14079</v>
      </c>
      <c r="F190" s="82">
        <f t="shared" si="65"/>
        <v>9070</v>
      </c>
    </row>
    <row r="191" spans="1:6" s="27" customFormat="1" ht="31.2" x14ac:dyDescent="0.3">
      <c r="A191" s="10" t="s">
        <v>13</v>
      </c>
      <c r="B191" s="8" t="s">
        <v>225</v>
      </c>
      <c r="C191" s="20">
        <v>240</v>
      </c>
      <c r="D191" s="82">
        <v>19129</v>
      </c>
      <c r="E191" s="12">
        <v>14079</v>
      </c>
      <c r="F191" s="26">
        <v>9070</v>
      </c>
    </row>
    <row r="192" spans="1:6" s="25" customFormat="1" x14ac:dyDescent="0.3">
      <c r="A192" s="44" t="s">
        <v>21</v>
      </c>
      <c r="B192" s="37" t="s">
        <v>34</v>
      </c>
      <c r="C192" s="37"/>
      <c r="D192" s="24">
        <f>D213+D262+D193+D200</f>
        <v>275413.80000000005</v>
      </c>
      <c r="E192" s="24">
        <f>E213+E262+E193+E200</f>
        <v>251260.1</v>
      </c>
      <c r="F192" s="24">
        <f>F213+F262+F193+F200</f>
        <v>251401.40000000002</v>
      </c>
    </row>
    <row r="193" spans="1:6" s="27" customFormat="1" x14ac:dyDescent="0.3">
      <c r="A193" s="10" t="s">
        <v>66</v>
      </c>
      <c r="B193" s="8" t="s">
        <v>67</v>
      </c>
      <c r="C193" s="8"/>
      <c r="D193" s="26">
        <f t="shared" ref="D193:E193" si="66">D194+D197</f>
        <v>6300.7</v>
      </c>
      <c r="E193" s="26">
        <f t="shared" si="66"/>
        <v>6795</v>
      </c>
      <c r="F193" s="26">
        <f>F194+F197</f>
        <v>7055.8</v>
      </c>
    </row>
    <row r="194" spans="1:6" s="27" customFormat="1" x14ac:dyDescent="0.3">
      <c r="A194" s="10" t="s">
        <v>204</v>
      </c>
      <c r="B194" s="8" t="s">
        <v>68</v>
      </c>
      <c r="C194" s="8"/>
      <c r="D194" s="26">
        <f t="shared" ref="D194:E195" si="67">D195</f>
        <v>5290.2</v>
      </c>
      <c r="E194" s="26">
        <f t="shared" si="67"/>
        <v>5735.1</v>
      </c>
      <c r="F194" s="26">
        <f>F195</f>
        <v>5960.6</v>
      </c>
    </row>
    <row r="195" spans="1:6" s="46" customFormat="1" ht="18" x14ac:dyDescent="0.35">
      <c r="A195" s="10" t="s">
        <v>1</v>
      </c>
      <c r="B195" s="8" t="s">
        <v>68</v>
      </c>
      <c r="C195" s="8">
        <v>500</v>
      </c>
      <c r="D195" s="26">
        <f t="shared" si="67"/>
        <v>5290.2</v>
      </c>
      <c r="E195" s="26">
        <f t="shared" si="67"/>
        <v>5735.1</v>
      </c>
      <c r="F195" s="26">
        <f>F196</f>
        <v>5960.6</v>
      </c>
    </row>
    <row r="196" spans="1:6" s="27" customFormat="1" x14ac:dyDescent="0.3">
      <c r="A196" s="10" t="s">
        <v>17</v>
      </c>
      <c r="B196" s="8" t="s">
        <v>68</v>
      </c>
      <c r="C196" s="8">
        <v>510</v>
      </c>
      <c r="D196" s="12">
        <v>5290.2</v>
      </c>
      <c r="E196" s="12">
        <v>5735.1</v>
      </c>
      <c r="F196" s="26">
        <v>5960.6</v>
      </c>
    </row>
    <row r="197" spans="1:6" s="27" customFormat="1" ht="31.2" x14ac:dyDescent="0.3">
      <c r="A197" s="51" t="s">
        <v>69</v>
      </c>
      <c r="B197" s="45" t="s">
        <v>70</v>
      </c>
      <c r="C197" s="8"/>
      <c r="D197" s="26">
        <f t="shared" ref="D197:E198" si="68">D198</f>
        <v>1010.5</v>
      </c>
      <c r="E197" s="26">
        <f t="shared" si="68"/>
        <v>1059.9000000000001</v>
      </c>
      <c r="F197" s="26">
        <f>F198</f>
        <v>1095.2</v>
      </c>
    </row>
    <row r="198" spans="1:6" s="27" customFormat="1" x14ac:dyDescent="0.3">
      <c r="A198" s="10" t="s">
        <v>1</v>
      </c>
      <c r="B198" s="45" t="s">
        <v>70</v>
      </c>
      <c r="C198" s="8">
        <v>500</v>
      </c>
      <c r="D198" s="26">
        <f t="shared" si="68"/>
        <v>1010.5</v>
      </c>
      <c r="E198" s="26">
        <f t="shared" si="68"/>
        <v>1059.9000000000001</v>
      </c>
      <c r="F198" s="26">
        <f>F199</f>
        <v>1095.2</v>
      </c>
    </row>
    <row r="199" spans="1:6" s="27" customFormat="1" x14ac:dyDescent="0.3">
      <c r="A199" s="10" t="s">
        <v>17</v>
      </c>
      <c r="B199" s="45" t="s">
        <v>70</v>
      </c>
      <c r="C199" s="8">
        <v>510</v>
      </c>
      <c r="D199" s="12">
        <v>1010.5</v>
      </c>
      <c r="E199" s="12">
        <v>1059.9000000000001</v>
      </c>
      <c r="F199" s="26">
        <v>1095.2</v>
      </c>
    </row>
    <row r="200" spans="1:6" s="27" customFormat="1" ht="31.2" x14ac:dyDescent="0.3">
      <c r="A200" s="10" t="s">
        <v>238</v>
      </c>
      <c r="B200" s="38" t="s">
        <v>109</v>
      </c>
      <c r="C200" s="8"/>
      <c r="D200" s="26">
        <f>D201+D210+D207+D204</f>
        <v>31748.9</v>
      </c>
      <c r="E200" s="26">
        <f t="shared" ref="E200:F200" si="69">E201+E210+E207+E204</f>
        <v>7894.8</v>
      </c>
      <c r="F200" s="26">
        <f t="shared" si="69"/>
        <v>7725.7</v>
      </c>
    </row>
    <row r="201" spans="1:6" s="27" customFormat="1" ht="31.2" x14ac:dyDescent="0.3">
      <c r="A201" s="53" t="s">
        <v>148</v>
      </c>
      <c r="B201" s="54" t="s">
        <v>149</v>
      </c>
      <c r="C201" s="55"/>
      <c r="D201" s="56">
        <f>D202</f>
        <v>23081.200000000001</v>
      </c>
      <c r="E201" s="56">
        <f t="shared" ref="E201:F202" si="70">E202</f>
        <v>0</v>
      </c>
      <c r="F201" s="56">
        <f t="shared" si="70"/>
        <v>0</v>
      </c>
    </row>
    <row r="202" spans="1:6" s="27" customFormat="1" ht="31.2" x14ac:dyDescent="0.3">
      <c r="A202" s="28" t="s">
        <v>230</v>
      </c>
      <c r="B202" s="54" t="s">
        <v>149</v>
      </c>
      <c r="C202" s="55">
        <v>600</v>
      </c>
      <c r="D202" s="56">
        <f>D203</f>
        <v>23081.200000000001</v>
      </c>
      <c r="E202" s="56">
        <f t="shared" si="70"/>
        <v>0</v>
      </c>
      <c r="F202" s="56">
        <f t="shared" si="70"/>
        <v>0</v>
      </c>
    </row>
    <row r="203" spans="1:6" s="76" customFormat="1" x14ac:dyDescent="0.3">
      <c r="A203" s="28" t="s">
        <v>16</v>
      </c>
      <c r="B203" s="54" t="s">
        <v>149</v>
      </c>
      <c r="C203" s="55">
        <v>610</v>
      </c>
      <c r="D203" s="56">
        <f>3587.7+19493.5</f>
        <v>23081.200000000001</v>
      </c>
      <c r="E203" s="31">
        <v>0</v>
      </c>
      <c r="F203" s="31">
        <v>0</v>
      </c>
    </row>
    <row r="204" spans="1:6" s="76" customFormat="1" ht="46.8" x14ac:dyDescent="0.3">
      <c r="A204" s="10" t="s">
        <v>292</v>
      </c>
      <c r="B204" s="92" t="s">
        <v>293</v>
      </c>
      <c r="C204" s="93"/>
      <c r="D204" s="13">
        <f t="shared" ref="D204:F205" si="71">D205</f>
        <v>8129.8</v>
      </c>
      <c r="E204" s="13">
        <f t="shared" si="71"/>
        <v>7894.8</v>
      </c>
      <c r="F204" s="13">
        <f t="shared" si="71"/>
        <v>7725.7</v>
      </c>
    </row>
    <row r="205" spans="1:6" s="76" customFormat="1" ht="31.2" x14ac:dyDescent="0.3">
      <c r="A205" s="10" t="s">
        <v>230</v>
      </c>
      <c r="B205" s="92" t="s">
        <v>293</v>
      </c>
      <c r="C205" s="93">
        <v>600</v>
      </c>
      <c r="D205" s="13">
        <f t="shared" si="71"/>
        <v>8129.8</v>
      </c>
      <c r="E205" s="13">
        <f t="shared" si="71"/>
        <v>7894.8</v>
      </c>
      <c r="F205" s="13">
        <f t="shared" si="71"/>
        <v>7725.7</v>
      </c>
    </row>
    <row r="206" spans="1:6" s="76" customFormat="1" x14ac:dyDescent="0.3">
      <c r="A206" s="10" t="s">
        <v>16</v>
      </c>
      <c r="B206" s="92" t="s">
        <v>293</v>
      </c>
      <c r="C206" s="93">
        <v>610</v>
      </c>
      <c r="D206" s="13">
        <v>8129.8</v>
      </c>
      <c r="E206" s="13">
        <v>7894.8</v>
      </c>
      <c r="F206" s="13">
        <v>7725.7</v>
      </c>
    </row>
    <row r="207" spans="1:6" s="76" customFormat="1" x14ac:dyDescent="0.3">
      <c r="A207" s="91" t="s">
        <v>280</v>
      </c>
      <c r="B207" s="59" t="s">
        <v>281</v>
      </c>
      <c r="C207" s="59"/>
      <c r="D207" s="40">
        <f>D208</f>
        <v>476.5</v>
      </c>
      <c r="E207" s="40">
        <f t="shared" ref="E207:F208" si="72">E208</f>
        <v>0</v>
      </c>
      <c r="F207" s="40">
        <f t="shared" si="72"/>
        <v>0</v>
      </c>
    </row>
    <row r="208" spans="1:6" s="76" customFormat="1" x14ac:dyDescent="0.3">
      <c r="A208" s="10" t="s">
        <v>77</v>
      </c>
      <c r="B208" s="59" t="s">
        <v>281</v>
      </c>
      <c r="C208" s="59">
        <v>300</v>
      </c>
      <c r="D208" s="40">
        <f>D209</f>
        <v>476.5</v>
      </c>
      <c r="E208" s="40">
        <f t="shared" si="72"/>
        <v>0</v>
      </c>
      <c r="F208" s="40">
        <f t="shared" si="72"/>
        <v>0</v>
      </c>
    </row>
    <row r="209" spans="1:10" s="76" customFormat="1" ht="31.2" x14ac:dyDescent="0.3">
      <c r="A209" s="10" t="s">
        <v>89</v>
      </c>
      <c r="B209" s="59" t="s">
        <v>281</v>
      </c>
      <c r="C209" s="59">
        <v>320</v>
      </c>
      <c r="D209" s="40">
        <v>476.5</v>
      </c>
      <c r="E209" s="41">
        <v>0</v>
      </c>
      <c r="F209" s="11">
        <v>0</v>
      </c>
    </row>
    <row r="210" spans="1:10" s="76" customFormat="1" ht="31.2" x14ac:dyDescent="0.3">
      <c r="A210" s="10" t="s">
        <v>278</v>
      </c>
      <c r="B210" s="8" t="s">
        <v>279</v>
      </c>
      <c r="C210" s="8"/>
      <c r="D210" s="13">
        <f>D211</f>
        <v>61.4</v>
      </c>
      <c r="E210" s="15">
        <f>E211</f>
        <v>0</v>
      </c>
      <c r="F210" s="15"/>
    </row>
    <row r="211" spans="1:10" s="76" customFormat="1" ht="31.2" x14ac:dyDescent="0.3">
      <c r="A211" s="28" t="s">
        <v>230</v>
      </c>
      <c r="B211" s="8" t="s">
        <v>279</v>
      </c>
      <c r="C211" s="8">
        <v>600</v>
      </c>
      <c r="D211" s="13">
        <f>D212</f>
        <v>61.4</v>
      </c>
      <c r="E211" s="15">
        <f>E212</f>
        <v>0</v>
      </c>
      <c r="F211" s="15"/>
    </row>
    <row r="212" spans="1:10" s="76" customFormat="1" x14ac:dyDescent="0.3">
      <c r="A212" s="10" t="s">
        <v>16</v>
      </c>
      <c r="B212" s="8" t="s">
        <v>279</v>
      </c>
      <c r="C212" s="8">
        <v>610</v>
      </c>
      <c r="D212" s="13">
        <v>61.4</v>
      </c>
      <c r="E212" s="15">
        <v>0</v>
      </c>
      <c r="F212" s="15">
        <v>0</v>
      </c>
    </row>
    <row r="213" spans="1:10" s="27" customFormat="1" x14ac:dyDescent="0.3">
      <c r="A213" s="28" t="s">
        <v>41</v>
      </c>
      <c r="B213" s="38" t="s">
        <v>42</v>
      </c>
      <c r="C213" s="38"/>
      <c r="D213" s="26">
        <f>D217+D222+D225+D228+D231+D243+D246+D251+D256+D234+D237+D240+D259+D214</f>
        <v>236255.6</v>
      </c>
      <c r="E213" s="26">
        <f t="shared" ref="E213:F213" si="73">E217+E222+E225+E228+E231+E243+E246+E251+E256+E234+E237+E240+E259+E214</f>
        <v>235944.00000000003</v>
      </c>
      <c r="F213" s="26">
        <f t="shared" si="73"/>
        <v>235959.90000000002</v>
      </c>
      <c r="G213" s="57">
        <f>D217+D222+D234</f>
        <v>1400.1</v>
      </c>
      <c r="H213" s="57">
        <f>E217+E222+E234</f>
        <v>1400.1</v>
      </c>
      <c r="I213" s="57">
        <f>F217+F222+F234</f>
        <v>1400.1</v>
      </c>
      <c r="J213" s="27" t="s">
        <v>239</v>
      </c>
    </row>
    <row r="214" spans="1:10" s="27" customFormat="1" ht="46.8" x14ac:dyDescent="0.3">
      <c r="A214" s="94" t="s">
        <v>306</v>
      </c>
      <c r="B214" s="45" t="s">
        <v>307</v>
      </c>
      <c r="C214" s="38"/>
      <c r="D214" s="26">
        <f t="shared" ref="D214:F215" si="74">D215</f>
        <v>2.2000000000000002</v>
      </c>
      <c r="E214" s="26">
        <f t="shared" si="74"/>
        <v>3</v>
      </c>
      <c r="F214" s="26">
        <f t="shared" si="74"/>
        <v>18.899999999999999</v>
      </c>
      <c r="G214" s="57"/>
      <c r="H214" s="57"/>
      <c r="I214" s="57"/>
    </row>
    <row r="215" spans="1:10" s="27" customFormat="1" x14ac:dyDescent="0.3">
      <c r="A215" s="43" t="s">
        <v>12</v>
      </c>
      <c r="B215" s="45" t="s">
        <v>307</v>
      </c>
      <c r="C215" s="38">
        <v>200</v>
      </c>
      <c r="D215" s="26">
        <f t="shared" si="74"/>
        <v>2.2000000000000002</v>
      </c>
      <c r="E215" s="26">
        <f t="shared" si="74"/>
        <v>3</v>
      </c>
      <c r="F215" s="26">
        <f t="shared" si="74"/>
        <v>18.899999999999999</v>
      </c>
      <c r="G215" s="57"/>
      <c r="H215" s="57"/>
      <c r="I215" s="57"/>
    </row>
    <row r="216" spans="1:10" s="27" customFormat="1" ht="31.2" x14ac:dyDescent="0.3">
      <c r="A216" s="43" t="s">
        <v>13</v>
      </c>
      <c r="B216" s="45" t="s">
        <v>307</v>
      </c>
      <c r="C216" s="38">
        <v>240</v>
      </c>
      <c r="D216" s="26">
        <v>2.2000000000000002</v>
      </c>
      <c r="E216" s="26">
        <v>3</v>
      </c>
      <c r="F216" s="26">
        <v>18.899999999999999</v>
      </c>
      <c r="G216" s="57"/>
      <c r="H216" s="57"/>
      <c r="I216" s="57"/>
    </row>
    <row r="217" spans="1:10" s="27" customFormat="1" ht="62.4" x14ac:dyDescent="0.3">
      <c r="A217" s="28" t="s">
        <v>144</v>
      </c>
      <c r="B217" s="38" t="s">
        <v>82</v>
      </c>
      <c r="C217" s="38"/>
      <c r="D217" s="26">
        <f t="shared" ref="D217:E217" si="75">D218+D220</f>
        <v>466.7</v>
      </c>
      <c r="E217" s="26">
        <f t="shared" si="75"/>
        <v>466.7</v>
      </c>
      <c r="F217" s="26">
        <f>F218+F220</f>
        <v>466.7</v>
      </c>
    </row>
    <row r="218" spans="1:10" s="27" customFormat="1" ht="46.8" x14ac:dyDescent="0.3">
      <c r="A218" s="28" t="s">
        <v>236</v>
      </c>
      <c r="B218" s="38" t="s">
        <v>82</v>
      </c>
      <c r="C218" s="45">
        <v>100</v>
      </c>
      <c r="D218" s="26">
        <f t="shared" ref="D218:E218" si="76">D219</f>
        <v>456.7</v>
      </c>
      <c r="E218" s="26">
        <f t="shared" si="76"/>
        <v>456.7</v>
      </c>
      <c r="F218" s="26">
        <f>F219</f>
        <v>456.7</v>
      </c>
    </row>
    <row r="219" spans="1:10" s="27" customFormat="1" x14ac:dyDescent="0.3">
      <c r="A219" s="58" t="s">
        <v>8</v>
      </c>
      <c r="B219" s="38" t="s">
        <v>82</v>
      </c>
      <c r="C219" s="35">
        <v>120</v>
      </c>
      <c r="D219" s="47">
        <v>456.7</v>
      </c>
      <c r="E219" s="47">
        <v>456.7</v>
      </c>
      <c r="F219" s="47">
        <v>456.7</v>
      </c>
    </row>
    <row r="220" spans="1:10" s="27" customFormat="1" x14ac:dyDescent="0.3">
      <c r="A220" s="53" t="s">
        <v>12</v>
      </c>
      <c r="B220" s="38" t="s">
        <v>82</v>
      </c>
      <c r="C220" s="35">
        <v>200</v>
      </c>
      <c r="D220" s="26">
        <f t="shared" ref="D220:E220" si="77">D221</f>
        <v>10</v>
      </c>
      <c r="E220" s="26">
        <f t="shared" si="77"/>
        <v>10</v>
      </c>
      <c r="F220" s="26">
        <f>F221</f>
        <v>10</v>
      </c>
    </row>
    <row r="221" spans="1:10" s="27" customFormat="1" ht="31.2" x14ac:dyDescent="0.3">
      <c r="A221" s="58" t="s">
        <v>13</v>
      </c>
      <c r="B221" s="38" t="s">
        <v>82</v>
      </c>
      <c r="C221" s="35">
        <v>240</v>
      </c>
      <c r="D221" s="47">
        <v>10</v>
      </c>
      <c r="E221" s="47">
        <v>10</v>
      </c>
      <c r="F221" s="26">
        <v>10</v>
      </c>
    </row>
    <row r="222" spans="1:10" s="27" customFormat="1" ht="46.8" x14ac:dyDescent="0.3">
      <c r="A222" s="58" t="s">
        <v>143</v>
      </c>
      <c r="B222" s="38" t="s">
        <v>83</v>
      </c>
      <c r="C222" s="38"/>
      <c r="D222" s="26">
        <f>D223</f>
        <v>466.7</v>
      </c>
      <c r="E222" s="26">
        <f t="shared" ref="E222:F222" si="78">E223</f>
        <v>466.7</v>
      </c>
      <c r="F222" s="26">
        <f t="shared" si="78"/>
        <v>466.7</v>
      </c>
    </row>
    <row r="223" spans="1:10" s="27" customFormat="1" ht="46.8" x14ac:dyDescent="0.3">
      <c r="A223" s="28" t="s">
        <v>236</v>
      </c>
      <c r="B223" s="38" t="s">
        <v>83</v>
      </c>
      <c r="C223" s="38">
        <v>100</v>
      </c>
      <c r="D223" s="26">
        <f t="shared" ref="D223:E223" si="79">D224</f>
        <v>466.7</v>
      </c>
      <c r="E223" s="26">
        <f t="shared" si="79"/>
        <v>466.7</v>
      </c>
      <c r="F223" s="26">
        <f>F224</f>
        <v>466.7</v>
      </c>
    </row>
    <row r="224" spans="1:10" s="27" customFormat="1" x14ac:dyDescent="0.3">
      <c r="A224" s="28" t="s">
        <v>8</v>
      </c>
      <c r="B224" s="38" t="s">
        <v>83</v>
      </c>
      <c r="C224" s="38">
        <v>120</v>
      </c>
      <c r="D224" s="39">
        <v>466.7</v>
      </c>
      <c r="E224" s="39">
        <v>466.7</v>
      </c>
      <c r="F224" s="39">
        <v>466.7</v>
      </c>
    </row>
    <row r="225" spans="1:6" s="27" customFormat="1" ht="31.2" x14ac:dyDescent="0.3">
      <c r="A225" s="10" t="s">
        <v>2</v>
      </c>
      <c r="B225" s="8" t="s">
        <v>55</v>
      </c>
      <c r="C225" s="8"/>
      <c r="D225" s="26">
        <f>D226</f>
        <v>34610.800000000003</v>
      </c>
      <c r="E225" s="26">
        <f t="shared" ref="E225:F225" si="80">E226</f>
        <v>34610.800000000003</v>
      </c>
      <c r="F225" s="26">
        <f t="shared" si="80"/>
        <v>34610.800000000003</v>
      </c>
    </row>
    <row r="226" spans="1:6" s="27" customFormat="1" ht="31.2" x14ac:dyDescent="0.3">
      <c r="A226" s="28" t="s">
        <v>230</v>
      </c>
      <c r="B226" s="8" t="s">
        <v>55</v>
      </c>
      <c r="C226" s="8">
        <v>600</v>
      </c>
      <c r="D226" s="26">
        <f t="shared" ref="D226:E226" si="81">D227</f>
        <v>34610.800000000003</v>
      </c>
      <c r="E226" s="26">
        <f t="shared" si="81"/>
        <v>34610.800000000003</v>
      </c>
      <c r="F226" s="26">
        <f>F227</f>
        <v>34610.800000000003</v>
      </c>
    </row>
    <row r="227" spans="1:6" s="27" customFormat="1" x14ac:dyDescent="0.3">
      <c r="A227" s="28" t="s">
        <v>16</v>
      </c>
      <c r="B227" s="8" t="s">
        <v>55</v>
      </c>
      <c r="C227" s="8">
        <v>610</v>
      </c>
      <c r="D227" s="26">
        <v>34610.800000000003</v>
      </c>
      <c r="E227" s="26">
        <v>34610.800000000003</v>
      </c>
      <c r="F227" s="26">
        <v>34610.800000000003</v>
      </c>
    </row>
    <row r="228" spans="1:6" s="27" customFormat="1" ht="46.8" x14ac:dyDescent="0.3">
      <c r="A228" s="10" t="s">
        <v>43</v>
      </c>
      <c r="B228" s="8" t="s">
        <v>56</v>
      </c>
      <c r="C228" s="8"/>
      <c r="D228" s="26">
        <f>D229</f>
        <v>717.6</v>
      </c>
      <c r="E228" s="26">
        <f>E229</f>
        <v>717.6</v>
      </c>
      <c r="F228" s="26">
        <f>F229</f>
        <v>717.6</v>
      </c>
    </row>
    <row r="229" spans="1:6" s="27" customFormat="1" ht="31.2" x14ac:dyDescent="0.3">
      <c r="A229" s="28" t="s">
        <v>230</v>
      </c>
      <c r="B229" s="8" t="s">
        <v>56</v>
      </c>
      <c r="C229" s="8">
        <v>600</v>
      </c>
      <c r="D229" s="26">
        <f t="shared" ref="D229:E229" si="82">D230</f>
        <v>717.6</v>
      </c>
      <c r="E229" s="26">
        <f t="shared" si="82"/>
        <v>717.6</v>
      </c>
      <c r="F229" s="26">
        <f>F230</f>
        <v>717.6</v>
      </c>
    </row>
    <row r="230" spans="1:6" s="27" customFormat="1" x14ac:dyDescent="0.3">
      <c r="A230" s="28" t="s">
        <v>16</v>
      </c>
      <c r="B230" s="8" t="s">
        <v>56</v>
      </c>
      <c r="C230" s="8">
        <v>610</v>
      </c>
      <c r="D230" s="12">
        <v>717.6</v>
      </c>
      <c r="E230" s="12">
        <v>717.6</v>
      </c>
      <c r="F230" s="26">
        <v>717.6</v>
      </c>
    </row>
    <row r="231" spans="1:6" s="27" customFormat="1" ht="31.2" x14ac:dyDescent="0.3">
      <c r="A231" s="10" t="s">
        <v>48</v>
      </c>
      <c r="B231" s="8" t="s">
        <v>57</v>
      </c>
      <c r="C231" s="8"/>
      <c r="D231" s="26">
        <f>D232</f>
        <v>181152.5</v>
      </c>
      <c r="E231" s="26">
        <f>E232</f>
        <v>180840.1</v>
      </c>
      <c r="F231" s="26">
        <f>F232</f>
        <v>180840.1</v>
      </c>
    </row>
    <row r="232" spans="1:6" s="27" customFormat="1" ht="31.2" x14ac:dyDescent="0.3">
      <c r="A232" s="28" t="s">
        <v>230</v>
      </c>
      <c r="B232" s="8" t="s">
        <v>57</v>
      </c>
      <c r="C232" s="8">
        <v>600</v>
      </c>
      <c r="D232" s="26">
        <f t="shared" ref="D232:E232" si="83">D233</f>
        <v>181152.5</v>
      </c>
      <c r="E232" s="26">
        <f t="shared" si="83"/>
        <v>180840.1</v>
      </c>
      <c r="F232" s="26">
        <f>F233</f>
        <v>180840.1</v>
      </c>
    </row>
    <row r="233" spans="1:6" s="27" customFormat="1" x14ac:dyDescent="0.3">
      <c r="A233" s="28" t="s">
        <v>16</v>
      </c>
      <c r="B233" s="8" t="s">
        <v>57</v>
      </c>
      <c r="C233" s="8">
        <v>610</v>
      </c>
      <c r="D233" s="12">
        <f>180840.1+312.4</f>
        <v>181152.5</v>
      </c>
      <c r="E233" s="12">
        <v>180840.1</v>
      </c>
      <c r="F233" s="26">
        <v>180840.1</v>
      </c>
    </row>
    <row r="234" spans="1:6" s="27" customFormat="1" ht="93.6" x14ac:dyDescent="0.3">
      <c r="A234" s="58" t="s">
        <v>145</v>
      </c>
      <c r="B234" s="38" t="s">
        <v>170</v>
      </c>
      <c r="C234" s="38"/>
      <c r="D234" s="26">
        <f>D235</f>
        <v>466.7</v>
      </c>
      <c r="E234" s="26">
        <f t="shared" ref="E234:F234" si="84">E235</f>
        <v>466.7</v>
      </c>
      <c r="F234" s="26">
        <f t="shared" si="84"/>
        <v>466.7</v>
      </c>
    </row>
    <row r="235" spans="1:6" s="27" customFormat="1" ht="46.8" x14ac:dyDescent="0.3">
      <c r="A235" s="28" t="s">
        <v>236</v>
      </c>
      <c r="B235" s="38" t="s">
        <v>170</v>
      </c>
      <c r="C235" s="38">
        <v>100</v>
      </c>
      <c r="D235" s="26">
        <f t="shared" ref="D235:E235" si="85">D236</f>
        <v>466.7</v>
      </c>
      <c r="E235" s="26">
        <f t="shared" si="85"/>
        <v>466.7</v>
      </c>
      <c r="F235" s="26">
        <f>F236</f>
        <v>466.7</v>
      </c>
    </row>
    <row r="236" spans="1:6" s="27" customFormat="1" x14ac:dyDescent="0.3">
      <c r="A236" s="28" t="s">
        <v>8</v>
      </c>
      <c r="B236" s="38" t="s">
        <v>170</v>
      </c>
      <c r="C236" s="38">
        <v>120</v>
      </c>
      <c r="D236" s="39">
        <v>466.7</v>
      </c>
      <c r="E236" s="39">
        <v>466.7</v>
      </c>
      <c r="F236" s="39">
        <v>466.7</v>
      </c>
    </row>
    <row r="237" spans="1:6" s="27" customFormat="1" ht="46.8" x14ac:dyDescent="0.3">
      <c r="A237" s="10" t="s">
        <v>179</v>
      </c>
      <c r="B237" s="8" t="s">
        <v>193</v>
      </c>
      <c r="C237" s="8"/>
      <c r="D237" s="9">
        <f>D238</f>
        <v>476.3</v>
      </c>
      <c r="E237" s="9">
        <f t="shared" ref="E237:F238" si="86">E238</f>
        <v>476.3</v>
      </c>
      <c r="F237" s="9">
        <f t="shared" si="86"/>
        <v>476.3</v>
      </c>
    </row>
    <row r="238" spans="1:6" s="27" customFormat="1" x14ac:dyDescent="0.3">
      <c r="A238" s="53" t="s">
        <v>12</v>
      </c>
      <c r="B238" s="8" t="s">
        <v>193</v>
      </c>
      <c r="C238" s="8">
        <v>200</v>
      </c>
      <c r="D238" s="9">
        <f>D239</f>
        <v>476.3</v>
      </c>
      <c r="E238" s="9">
        <f t="shared" si="86"/>
        <v>476.3</v>
      </c>
      <c r="F238" s="9">
        <f t="shared" si="86"/>
        <v>476.3</v>
      </c>
    </row>
    <row r="239" spans="1:6" s="27" customFormat="1" ht="31.2" x14ac:dyDescent="0.3">
      <c r="A239" s="53" t="s">
        <v>13</v>
      </c>
      <c r="B239" s="8" t="s">
        <v>193</v>
      </c>
      <c r="C239" s="8">
        <v>240</v>
      </c>
      <c r="D239" s="9">
        <v>476.3</v>
      </c>
      <c r="E239" s="15">
        <v>476.3</v>
      </c>
      <c r="F239" s="15">
        <v>476.3</v>
      </c>
    </row>
    <row r="240" spans="1:6" s="27" customFormat="1" ht="54.75" customHeight="1" x14ac:dyDescent="0.3">
      <c r="A240" s="89" t="s">
        <v>246</v>
      </c>
      <c r="B240" s="8" t="s">
        <v>247</v>
      </c>
      <c r="C240" s="8"/>
      <c r="D240" s="9">
        <f>D241</f>
        <v>32</v>
      </c>
      <c r="E240" s="9">
        <f t="shared" ref="E240:F240" si="87">E241</f>
        <v>32</v>
      </c>
      <c r="F240" s="9">
        <f t="shared" si="87"/>
        <v>32</v>
      </c>
    </row>
    <row r="241" spans="1:6" s="27" customFormat="1" ht="31.2" x14ac:dyDescent="0.3">
      <c r="A241" s="28" t="s">
        <v>230</v>
      </c>
      <c r="B241" s="8" t="s">
        <v>247</v>
      </c>
      <c r="C241" s="8">
        <v>600</v>
      </c>
      <c r="D241" s="26">
        <f t="shared" ref="D241:E241" si="88">D242</f>
        <v>32</v>
      </c>
      <c r="E241" s="26">
        <f t="shared" si="88"/>
        <v>32</v>
      </c>
      <c r="F241" s="26">
        <f>F242</f>
        <v>32</v>
      </c>
    </row>
    <row r="242" spans="1:6" s="27" customFormat="1" x14ac:dyDescent="0.3">
      <c r="A242" s="28" t="s">
        <v>16</v>
      </c>
      <c r="B242" s="8" t="s">
        <v>247</v>
      </c>
      <c r="C242" s="8">
        <v>610</v>
      </c>
      <c r="D242" s="12">
        <v>32</v>
      </c>
      <c r="E242" s="12">
        <v>32</v>
      </c>
      <c r="F242" s="26">
        <v>32</v>
      </c>
    </row>
    <row r="243" spans="1:6" s="27" customFormat="1" ht="62.4" x14ac:dyDescent="0.3">
      <c r="A243" s="10" t="s">
        <v>88</v>
      </c>
      <c r="B243" s="8" t="s">
        <v>58</v>
      </c>
      <c r="C243" s="8"/>
      <c r="D243" s="26">
        <f>D244</f>
        <v>3511.4</v>
      </c>
      <c r="E243" s="26">
        <f>E244</f>
        <v>3511.4</v>
      </c>
      <c r="F243" s="26">
        <f>F244</f>
        <v>3511.4</v>
      </c>
    </row>
    <row r="244" spans="1:6" s="27" customFormat="1" ht="31.2" x14ac:dyDescent="0.3">
      <c r="A244" s="28" t="s">
        <v>230</v>
      </c>
      <c r="B244" s="8" t="s">
        <v>58</v>
      </c>
      <c r="C244" s="8">
        <v>600</v>
      </c>
      <c r="D244" s="26">
        <f t="shared" ref="D244:E244" si="89">D245</f>
        <v>3511.4</v>
      </c>
      <c r="E244" s="26">
        <f t="shared" si="89"/>
        <v>3511.4</v>
      </c>
      <c r="F244" s="26">
        <f>F245</f>
        <v>3511.4</v>
      </c>
    </row>
    <row r="245" spans="1:6" s="27" customFormat="1" x14ac:dyDescent="0.3">
      <c r="A245" s="28" t="s">
        <v>16</v>
      </c>
      <c r="B245" s="8" t="s">
        <v>58</v>
      </c>
      <c r="C245" s="8">
        <v>610</v>
      </c>
      <c r="D245" s="12">
        <v>3511.4</v>
      </c>
      <c r="E245" s="12">
        <v>3511.4</v>
      </c>
      <c r="F245" s="26">
        <v>3511.4</v>
      </c>
    </row>
    <row r="246" spans="1:6" s="27" customFormat="1" ht="124.8" x14ac:dyDescent="0.3">
      <c r="A246" s="10" t="s">
        <v>90</v>
      </c>
      <c r="B246" s="8" t="s">
        <v>51</v>
      </c>
      <c r="C246" s="8"/>
      <c r="D246" s="26">
        <f t="shared" ref="D246:E246" si="90">D247+D249</f>
        <v>123.1</v>
      </c>
      <c r="E246" s="26">
        <f t="shared" si="90"/>
        <v>123.1</v>
      </c>
      <c r="F246" s="26">
        <f>F247+F249</f>
        <v>123.1</v>
      </c>
    </row>
    <row r="247" spans="1:6" s="27" customFormat="1" ht="46.8" x14ac:dyDescent="0.3">
      <c r="A247" s="28" t="s">
        <v>236</v>
      </c>
      <c r="B247" s="8" t="s">
        <v>51</v>
      </c>
      <c r="C247" s="8">
        <v>100</v>
      </c>
      <c r="D247" s="26">
        <f t="shared" ref="D247:E247" si="91">D248</f>
        <v>108.1</v>
      </c>
      <c r="E247" s="26">
        <f t="shared" si="91"/>
        <v>108.1</v>
      </c>
      <c r="F247" s="26">
        <f>F248</f>
        <v>108.1</v>
      </c>
    </row>
    <row r="248" spans="1:6" s="27" customFormat="1" x14ac:dyDescent="0.3">
      <c r="A248" s="10" t="s">
        <v>33</v>
      </c>
      <c r="B248" s="8" t="s">
        <v>51</v>
      </c>
      <c r="C248" s="8">
        <v>110</v>
      </c>
      <c r="D248" s="12">
        <v>108.1</v>
      </c>
      <c r="E248" s="12">
        <v>108.1</v>
      </c>
      <c r="F248" s="26">
        <v>108.1</v>
      </c>
    </row>
    <row r="249" spans="1:6" s="27" customFormat="1" x14ac:dyDescent="0.3">
      <c r="A249" s="28" t="s">
        <v>12</v>
      </c>
      <c r="B249" s="8" t="s">
        <v>51</v>
      </c>
      <c r="C249" s="8">
        <v>200</v>
      </c>
      <c r="D249" s="26">
        <f t="shared" ref="D249:E249" si="92">D250</f>
        <v>15</v>
      </c>
      <c r="E249" s="26">
        <f t="shared" si="92"/>
        <v>15</v>
      </c>
      <c r="F249" s="26">
        <f>F250</f>
        <v>15</v>
      </c>
    </row>
    <row r="250" spans="1:6" s="27" customFormat="1" ht="31.2" x14ac:dyDescent="0.3">
      <c r="A250" s="30" t="s">
        <v>13</v>
      </c>
      <c r="B250" s="8" t="s">
        <v>51</v>
      </c>
      <c r="C250" s="8">
        <v>240</v>
      </c>
      <c r="D250" s="12">
        <v>15</v>
      </c>
      <c r="E250" s="12">
        <v>15</v>
      </c>
      <c r="F250" s="26">
        <v>15</v>
      </c>
    </row>
    <row r="251" spans="1:6" s="27" customFormat="1" ht="62.4" x14ac:dyDescent="0.3">
      <c r="A251" s="10" t="s">
        <v>49</v>
      </c>
      <c r="B251" s="59" t="s">
        <v>50</v>
      </c>
      <c r="C251" s="8"/>
      <c r="D251" s="26">
        <f t="shared" ref="D251:E251" si="93">D252+D254</f>
        <v>115.69999999999999</v>
      </c>
      <c r="E251" s="26">
        <f t="shared" si="93"/>
        <v>115.69999999999999</v>
      </c>
      <c r="F251" s="26">
        <f>F252+F254</f>
        <v>115.69999999999999</v>
      </c>
    </row>
    <row r="252" spans="1:6" s="27" customFormat="1" ht="46.8" x14ac:dyDescent="0.3">
      <c r="A252" s="28" t="s">
        <v>236</v>
      </c>
      <c r="B252" s="59" t="s">
        <v>50</v>
      </c>
      <c r="C252" s="8">
        <v>100</v>
      </c>
      <c r="D252" s="26">
        <f t="shared" ref="D252:E252" si="94">D253</f>
        <v>81.8</v>
      </c>
      <c r="E252" s="26">
        <f t="shared" si="94"/>
        <v>81.8</v>
      </c>
      <c r="F252" s="26">
        <f>F253</f>
        <v>81.8</v>
      </c>
    </row>
    <row r="253" spans="1:6" s="27" customFormat="1" x14ac:dyDescent="0.3">
      <c r="A253" s="10" t="s">
        <v>33</v>
      </c>
      <c r="B253" s="59" t="s">
        <v>50</v>
      </c>
      <c r="C253" s="8">
        <v>110</v>
      </c>
      <c r="D253" s="12">
        <v>81.8</v>
      </c>
      <c r="E253" s="12">
        <v>81.8</v>
      </c>
      <c r="F253" s="26">
        <v>81.8</v>
      </c>
    </row>
    <row r="254" spans="1:6" s="27" customFormat="1" x14ac:dyDescent="0.3">
      <c r="A254" s="28" t="s">
        <v>12</v>
      </c>
      <c r="B254" s="59" t="s">
        <v>50</v>
      </c>
      <c r="C254" s="8">
        <v>200</v>
      </c>
      <c r="D254" s="26">
        <f t="shared" ref="D254:E254" si="95">D255</f>
        <v>33.9</v>
      </c>
      <c r="E254" s="26">
        <f t="shared" si="95"/>
        <v>33.9</v>
      </c>
      <c r="F254" s="26">
        <f>F255</f>
        <v>33.9</v>
      </c>
    </row>
    <row r="255" spans="1:6" s="27" customFormat="1" ht="31.2" x14ac:dyDescent="0.3">
      <c r="A255" s="30" t="s">
        <v>13</v>
      </c>
      <c r="B255" s="59" t="s">
        <v>50</v>
      </c>
      <c r="C255" s="8">
        <v>240</v>
      </c>
      <c r="D255" s="12">
        <v>33.9</v>
      </c>
      <c r="E255" s="12">
        <v>33.9</v>
      </c>
      <c r="F255" s="26">
        <v>33.9</v>
      </c>
    </row>
    <row r="256" spans="1:6" s="27" customFormat="1" ht="46.8" x14ac:dyDescent="0.3">
      <c r="A256" s="10" t="s">
        <v>106</v>
      </c>
      <c r="B256" s="8" t="s">
        <v>53</v>
      </c>
      <c r="C256" s="8"/>
      <c r="D256" s="26">
        <f t="shared" ref="D256:F257" si="96">D257</f>
        <v>3177.1</v>
      </c>
      <c r="E256" s="26">
        <f t="shared" si="96"/>
        <v>3177.1</v>
      </c>
      <c r="F256" s="26">
        <f t="shared" si="96"/>
        <v>3177.1</v>
      </c>
    </row>
    <row r="257" spans="1:6" s="46" customFormat="1" ht="18" x14ac:dyDescent="0.35">
      <c r="A257" s="10" t="s">
        <v>54</v>
      </c>
      <c r="B257" s="8" t="s">
        <v>53</v>
      </c>
      <c r="C257" s="8">
        <v>300</v>
      </c>
      <c r="D257" s="26">
        <f t="shared" si="96"/>
        <v>3177.1</v>
      </c>
      <c r="E257" s="26">
        <f t="shared" si="96"/>
        <v>3177.1</v>
      </c>
      <c r="F257" s="26">
        <f t="shared" si="96"/>
        <v>3177.1</v>
      </c>
    </row>
    <row r="258" spans="1:6" s="27" customFormat="1" x14ac:dyDescent="0.3">
      <c r="A258" s="10" t="s">
        <v>19</v>
      </c>
      <c r="B258" s="8" t="s">
        <v>53</v>
      </c>
      <c r="C258" s="8">
        <v>310</v>
      </c>
      <c r="D258" s="12">
        <v>3177.1</v>
      </c>
      <c r="E258" s="12">
        <v>3177.1</v>
      </c>
      <c r="F258" s="26">
        <v>3177.1</v>
      </c>
    </row>
    <row r="259" spans="1:6" s="27" customFormat="1" ht="46.8" x14ac:dyDescent="0.3">
      <c r="A259" s="10" t="s">
        <v>304</v>
      </c>
      <c r="B259" s="8" t="s">
        <v>305</v>
      </c>
      <c r="C259" s="8"/>
      <c r="D259" s="13">
        <f>D260</f>
        <v>10936.8</v>
      </c>
      <c r="E259" s="13">
        <f t="shared" ref="E259:F259" si="97">E260</f>
        <v>10936.8</v>
      </c>
      <c r="F259" s="13">
        <f t="shared" si="97"/>
        <v>10936.8</v>
      </c>
    </row>
    <row r="260" spans="1:6" s="27" customFormat="1" ht="31.2" x14ac:dyDescent="0.3">
      <c r="A260" s="10" t="s">
        <v>230</v>
      </c>
      <c r="B260" s="8" t="s">
        <v>305</v>
      </c>
      <c r="C260" s="8">
        <v>600</v>
      </c>
      <c r="D260" s="13">
        <f>D261</f>
        <v>10936.8</v>
      </c>
      <c r="E260" s="13">
        <f>E261</f>
        <v>10936.8</v>
      </c>
      <c r="F260" s="13">
        <f>F261</f>
        <v>10936.8</v>
      </c>
    </row>
    <row r="261" spans="1:6" s="27" customFormat="1" x14ac:dyDescent="0.3">
      <c r="A261" s="10" t="s">
        <v>16</v>
      </c>
      <c r="B261" s="8" t="s">
        <v>305</v>
      </c>
      <c r="C261" s="8">
        <v>610</v>
      </c>
      <c r="D261" s="13">
        <v>10936.8</v>
      </c>
      <c r="E261" s="13">
        <v>10936.8</v>
      </c>
      <c r="F261" s="13">
        <v>10936.8</v>
      </c>
    </row>
    <row r="262" spans="1:6" s="25" customFormat="1" x14ac:dyDescent="0.3">
      <c r="A262" s="28" t="s">
        <v>200</v>
      </c>
      <c r="B262" s="8" t="s">
        <v>35</v>
      </c>
      <c r="C262" s="8"/>
      <c r="D262" s="26">
        <f>D263+D270</f>
        <v>1108.5999999999999</v>
      </c>
      <c r="E262" s="26">
        <f>E263+E270</f>
        <v>626.30000000000007</v>
      </c>
      <c r="F262" s="26">
        <f>F263+F270</f>
        <v>660</v>
      </c>
    </row>
    <row r="263" spans="1:6" s="27" customFormat="1" ht="46.8" x14ac:dyDescent="0.3">
      <c r="A263" s="60" t="s">
        <v>62</v>
      </c>
      <c r="B263" s="8" t="s">
        <v>63</v>
      </c>
      <c r="C263" s="8"/>
      <c r="D263" s="26">
        <f>D265+D268</f>
        <v>608.6</v>
      </c>
      <c r="E263" s="26">
        <f>E265+E268</f>
        <v>626.30000000000007</v>
      </c>
      <c r="F263" s="26">
        <f>F265+F268</f>
        <v>660</v>
      </c>
    </row>
    <row r="264" spans="1:6" s="27" customFormat="1" ht="31.2" x14ac:dyDescent="0.3">
      <c r="A264" s="60" t="s">
        <v>240</v>
      </c>
      <c r="B264" s="8" t="s">
        <v>116</v>
      </c>
      <c r="C264" s="8"/>
      <c r="D264" s="26">
        <f>D265</f>
        <v>562</v>
      </c>
      <c r="E264" s="26">
        <f t="shared" ref="E264:F264" si="98">E265</f>
        <v>578.1</v>
      </c>
      <c r="F264" s="26">
        <f t="shared" si="98"/>
        <v>610.20000000000005</v>
      </c>
    </row>
    <row r="265" spans="1:6" s="27" customFormat="1" ht="46.8" x14ac:dyDescent="0.3">
      <c r="A265" s="28" t="s">
        <v>236</v>
      </c>
      <c r="B265" s="8" t="s">
        <v>116</v>
      </c>
      <c r="C265" s="8">
        <v>100</v>
      </c>
      <c r="D265" s="26">
        <f t="shared" ref="D265:E265" si="99">D266</f>
        <v>562</v>
      </c>
      <c r="E265" s="26">
        <f t="shared" si="99"/>
        <v>578.1</v>
      </c>
      <c r="F265" s="26">
        <f>F266</f>
        <v>610.20000000000005</v>
      </c>
    </row>
    <row r="266" spans="1:6" s="27" customFormat="1" x14ac:dyDescent="0.3">
      <c r="A266" s="28" t="s">
        <v>8</v>
      </c>
      <c r="B266" s="8" t="s">
        <v>116</v>
      </c>
      <c r="C266" s="8">
        <v>120</v>
      </c>
      <c r="D266" s="12">
        <v>562</v>
      </c>
      <c r="E266" s="12">
        <v>578.1</v>
      </c>
      <c r="F266" s="26">
        <v>610.20000000000005</v>
      </c>
    </row>
    <row r="267" spans="1:6" s="27" customFormat="1" ht="31.2" x14ac:dyDescent="0.3">
      <c r="A267" s="28" t="s">
        <v>203</v>
      </c>
      <c r="B267" s="8" t="s">
        <v>99</v>
      </c>
      <c r="C267" s="8"/>
      <c r="D267" s="12">
        <f>D268</f>
        <v>46.6</v>
      </c>
      <c r="E267" s="12">
        <f t="shared" ref="E267:F267" si="100">E268</f>
        <v>48.2</v>
      </c>
      <c r="F267" s="12">
        <f t="shared" si="100"/>
        <v>49.8</v>
      </c>
    </row>
    <row r="268" spans="1:6" s="27" customFormat="1" ht="46.8" x14ac:dyDescent="0.3">
      <c r="A268" s="28" t="s">
        <v>236</v>
      </c>
      <c r="B268" s="8" t="s">
        <v>99</v>
      </c>
      <c r="C268" s="8">
        <v>100</v>
      </c>
      <c r="D268" s="26">
        <f t="shared" ref="D268:E268" si="101">D269</f>
        <v>46.6</v>
      </c>
      <c r="E268" s="26">
        <f t="shared" si="101"/>
        <v>48.2</v>
      </c>
      <c r="F268" s="26">
        <f>F269</f>
        <v>49.8</v>
      </c>
    </row>
    <row r="269" spans="1:6" s="27" customFormat="1" x14ac:dyDescent="0.3">
      <c r="A269" s="28" t="s">
        <v>8</v>
      </c>
      <c r="B269" s="8" t="s">
        <v>99</v>
      </c>
      <c r="C269" s="8">
        <v>120</v>
      </c>
      <c r="D269" s="12">
        <v>46.6</v>
      </c>
      <c r="E269" s="12">
        <v>48.2</v>
      </c>
      <c r="F269" s="26">
        <v>49.8</v>
      </c>
    </row>
    <row r="270" spans="1:6" s="27" customFormat="1" x14ac:dyDescent="0.3">
      <c r="A270" s="72" t="s">
        <v>207</v>
      </c>
      <c r="B270" s="8" t="s">
        <v>206</v>
      </c>
      <c r="C270" s="8"/>
      <c r="D270" s="26">
        <f t="shared" ref="D270:F270" si="102">D271</f>
        <v>500</v>
      </c>
      <c r="E270" s="26">
        <f t="shared" si="102"/>
        <v>0</v>
      </c>
      <c r="F270" s="26">
        <f t="shared" si="102"/>
        <v>0</v>
      </c>
    </row>
    <row r="271" spans="1:6" s="27" customFormat="1" x14ac:dyDescent="0.3">
      <c r="A271" s="28" t="s">
        <v>14</v>
      </c>
      <c r="B271" s="8" t="s">
        <v>206</v>
      </c>
      <c r="C271" s="38">
        <v>800</v>
      </c>
      <c r="D271" s="34">
        <f>D272</f>
        <v>500</v>
      </c>
      <c r="E271" s="34">
        <f t="shared" ref="E271:F271" si="103">E272</f>
        <v>0</v>
      </c>
      <c r="F271" s="34">
        <f t="shared" si="103"/>
        <v>0</v>
      </c>
    </row>
    <row r="272" spans="1:6" s="27" customFormat="1" ht="46.8" x14ac:dyDescent="0.3">
      <c r="A272" s="75" t="s">
        <v>202</v>
      </c>
      <c r="B272" s="8" t="s">
        <v>206</v>
      </c>
      <c r="C272" s="38">
        <v>810</v>
      </c>
      <c r="D272" s="34">
        <v>500</v>
      </c>
      <c r="E272" s="83">
        <v>0</v>
      </c>
      <c r="F272" s="34">
        <v>0</v>
      </c>
    </row>
    <row r="273" spans="1:12" s="25" customFormat="1" x14ac:dyDescent="0.3">
      <c r="A273" s="44" t="s">
        <v>125</v>
      </c>
      <c r="B273" s="37" t="s">
        <v>29</v>
      </c>
      <c r="C273" s="37"/>
      <c r="D273" s="24">
        <f>D274+D280+D296+D300</f>
        <v>34748</v>
      </c>
      <c r="E273" s="24">
        <f t="shared" ref="E273:F273" si="104">E274+E280+E296+E300</f>
        <v>34580.699999999997</v>
      </c>
      <c r="F273" s="24">
        <f t="shared" si="104"/>
        <v>32341.200000000001</v>
      </c>
      <c r="G273" s="48">
        <f>D279+D283+D286+D292</f>
        <v>30741</v>
      </c>
      <c r="H273" s="48">
        <f t="shared" ref="H273:I273" si="105">E279+E283+E286+E292</f>
        <v>31673.699999999997</v>
      </c>
      <c r="I273" s="48">
        <f t="shared" si="105"/>
        <v>29634.2</v>
      </c>
      <c r="J273" s="48"/>
      <c r="K273" s="48"/>
      <c r="L273" s="48"/>
    </row>
    <row r="274" spans="1:12" s="27" customFormat="1" x14ac:dyDescent="0.3">
      <c r="A274" s="28" t="s">
        <v>7</v>
      </c>
      <c r="B274" s="38" t="s">
        <v>81</v>
      </c>
      <c r="C274" s="38"/>
      <c r="D274" s="26">
        <f>D275</f>
        <v>1669.3000000000002</v>
      </c>
      <c r="E274" s="26">
        <f t="shared" ref="E274:F274" si="106">E275</f>
        <v>1669.3000000000002</v>
      </c>
      <c r="F274" s="26">
        <f t="shared" si="106"/>
        <v>1669.3000000000002</v>
      </c>
    </row>
    <row r="275" spans="1:12" s="27" customFormat="1" x14ac:dyDescent="0.3">
      <c r="A275" s="28" t="s">
        <v>9</v>
      </c>
      <c r="B275" s="38" t="s">
        <v>71</v>
      </c>
      <c r="C275" s="38"/>
      <c r="D275" s="26">
        <f>D278+D276</f>
        <v>1669.3000000000002</v>
      </c>
      <c r="E275" s="26">
        <f t="shared" ref="E275:F275" si="107">E278+E276</f>
        <v>1669.3000000000002</v>
      </c>
      <c r="F275" s="26">
        <f t="shared" si="107"/>
        <v>1669.3000000000002</v>
      </c>
    </row>
    <row r="276" spans="1:12" s="27" customFormat="1" ht="46.8" x14ac:dyDescent="0.3">
      <c r="A276" s="28" t="s">
        <v>241</v>
      </c>
      <c r="B276" s="38" t="s">
        <v>71</v>
      </c>
      <c r="C276" s="38">
        <v>100</v>
      </c>
      <c r="D276" s="26">
        <f>D277</f>
        <v>1350.7</v>
      </c>
      <c r="E276" s="26">
        <f t="shared" ref="E276:F276" si="108">E277</f>
        <v>1350.7</v>
      </c>
      <c r="F276" s="26">
        <f t="shared" si="108"/>
        <v>1350.7</v>
      </c>
    </row>
    <row r="277" spans="1:12" s="27" customFormat="1" x14ac:dyDescent="0.3">
      <c r="A277" s="28" t="s">
        <v>8</v>
      </c>
      <c r="B277" s="38" t="s">
        <v>71</v>
      </c>
      <c r="C277" s="38">
        <v>120</v>
      </c>
      <c r="D277" s="26">
        <v>1350.7</v>
      </c>
      <c r="E277" s="26">
        <v>1350.7</v>
      </c>
      <c r="F277" s="26">
        <v>1350.7</v>
      </c>
    </row>
    <row r="278" spans="1:12" s="27" customFormat="1" x14ac:dyDescent="0.3">
      <c r="A278" s="10" t="s">
        <v>12</v>
      </c>
      <c r="B278" s="38" t="s">
        <v>71</v>
      </c>
      <c r="C278" s="38">
        <v>200</v>
      </c>
      <c r="D278" s="26">
        <f t="shared" ref="D278:E278" si="109">D279</f>
        <v>318.60000000000002</v>
      </c>
      <c r="E278" s="26">
        <f t="shared" si="109"/>
        <v>318.60000000000002</v>
      </c>
      <c r="F278" s="26">
        <f>F279</f>
        <v>318.60000000000002</v>
      </c>
    </row>
    <row r="279" spans="1:12" s="27" customFormat="1" ht="31.2" x14ac:dyDescent="0.3">
      <c r="A279" s="10" t="s">
        <v>13</v>
      </c>
      <c r="B279" s="38" t="s">
        <v>71</v>
      </c>
      <c r="C279" s="38">
        <v>240</v>
      </c>
      <c r="D279" s="26">
        <v>318.60000000000002</v>
      </c>
      <c r="E279" s="26">
        <v>318.60000000000002</v>
      </c>
      <c r="F279" s="26">
        <v>318.60000000000002</v>
      </c>
    </row>
    <row r="280" spans="1:12" s="27" customFormat="1" x14ac:dyDescent="0.3">
      <c r="A280" s="10" t="s">
        <v>10</v>
      </c>
      <c r="B280" s="38" t="s">
        <v>64</v>
      </c>
      <c r="C280" s="38"/>
      <c r="D280" s="26">
        <f>D281+D284+D290+D287+D293</f>
        <v>31743.7</v>
      </c>
      <c r="E280" s="26">
        <f t="shared" ref="E280:F280" si="110">E281+E284+E290+E287+E293</f>
        <v>32776.399999999994</v>
      </c>
      <c r="F280" s="26">
        <f t="shared" si="110"/>
        <v>30536.9</v>
      </c>
    </row>
    <row r="281" spans="1:12" s="27" customFormat="1" x14ac:dyDescent="0.3">
      <c r="A281" s="10" t="s">
        <v>108</v>
      </c>
      <c r="B281" s="38" t="s">
        <v>107</v>
      </c>
      <c r="C281" s="38"/>
      <c r="D281" s="26">
        <f t="shared" ref="D281:E282" si="111">D282</f>
        <v>2165.9</v>
      </c>
      <c r="E281" s="26">
        <f t="shared" si="111"/>
        <v>2195.6999999999998</v>
      </c>
      <c r="F281" s="26">
        <f>F282</f>
        <v>2165.6999999999998</v>
      </c>
    </row>
    <row r="282" spans="1:12" s="27" customFormat="1" ht="46.8" x14ac:dyDescent="0.3">
      <c r="A282" s="28" t="s">
        <v>241</v>
      </c>
      <c r="B282" s="38" t="s">
        <v>107</v>
      </c>
      <c r="C282" s="38">
        <v>100</v>
      </c>
      <c r="D282" s="26">
        <f t="shared" si="111"/>
        <v>2165.9</v>
      </c>
      <c r="E282" s="26">
        <f t="shared" si="111"/>
        <v>2195.6999999999998</v>
      </c>
      <c r="F282" s="26">
        <f>F283</f>
        <v>2165.6999999999998</v>
      </c>
    </row>
    <row r="283" spans="1:12" s="27" customFormat="1" x14ac:dyDescent="0.3">
      <c r="A283" s="28" t="s">
        <v>8</v>
      </c>
      <c r="B283" s="38" t="s">
        <v>107</v>
      </c>
      <c r="C283" s="38">
        <v>120</v>
      </c>
      <c r="D283" s="39">
        <v>2165.9</v>
      </c>
      <c r="E283" s="39">
        <v>2195.6999999999998</v>
      </c>
      <c r="F283" s="26">
        <v>2165.6999999999998</v>
      </c>
    </row>
    <row r="284" spans="1:12" s="27" customFormat="1" x14ac:dyDescent="0.3">
      <c r="A284" s="10" t="s">
        <v>11</v>
      </c>
      <c r="B284" s="38" t="s">
        <v>30</v>
      </c>
      <c r="C284" s="38"/>
      <c r="D284" s="26">
        <f t="shared" ref="D284:E285" si="112">D285</f>
        <v>27602.5</v>
      </c>
      <c r="E284" s="26">
        <f t="shared" si="112"/>
        <v>28505.399999999998</v>
      </c>
      <c r="F284" s="26">
        <f>F285</f>
        <v>26795.9</v>
      </c>
    </row>
    <row r="285" spans="1:12" s="27" customFormat="1" ht="46.8" x14ac:dyDescent="0.3">
      <c r="A285" s="28" t="s">
        <v>241</v>
      </c>
      <c r="B285" s="38" t="s">
        <v>30</v>
      </c>
      <c r="C285" s="38">
        <v>100</v>
      </c>
      <c r="D285" s="26">
        <f t="shared" si="112"/>
        <v>27602.5</v>
      </c>
      <c r="E285" s="26">
        <f t="shared" si="112"/>
        <v>28505.399999999998</v>
      </c>
      <c r="F285" s="26">
        <f>F286</f>
        <v>26795.9</v>
      </c>
    </row>
    <row r="286" spans="1:12" s="27" customFormat="1" x14ac:dyDescent="0.3">
      <c r="A286" s="28" t="s">
        <v>8</v>
      </c>
      <c r="B286" s="38" t="s">
        <v>30</v>
      </c>
      <c r="C286" s="38">
        <v>120</v>
      </c>
      <c r="D286" s="39">
        <f>16251.6+7584.9+2510.3+1255.7</f>
        <v>27602.5</v>
      </c>
      <c r="E286" s="39">
        <f>16851.6+7887.8+2510.3+1255.7</f>
        <v>28505.399999999998</v>
      </c>
      <c r="F286" s="26">
        <f>14826.1+8203.8+2510.3+1255.7</f>
        <v>26795.9</v>
      </c>
    </row>
    <row r="287" spans="1:12" s="27" customFormat="1" ht="31.2" x14ac:dyDescent="0.3">
      <c r="A287" s="10" t="s">
        <v>226</v>
      </c>
      <c r="B287" s="8" t="s">
        <v>227</v>
      </c>
      <c r="C287" s="8"/>
      <c r="D287" s="9">
        <f>D288</f>
        <v>1121.3</v>
      </c>
      <c r="E287" s="9">
        <f t="shared" ref="E287:F287" si="113">E288</f>
        <v>1221.3</v>
      </c>
      <c r="F287" s="9">
        <f t="shared" si="113"/>
        <v>1021.3</v>
      </c>
    </row>
    <row r="288" spans="1:12" s="27" customFormat="1" ht="46.8" x14ac:dyDescent="0.3">
      <c r="A288" s="10" t="s">
        <v>241</v>
      </c>
      <c r="B288" s="8" t="s">
        <v>227</v>
      </c>
      <c r="C288" s="8">
        <v>100</v>
      </c>
      <c r="D288" s="9">
        <f>D289</f>
        <v>1121.3</v>
      </c>
      <c r="E288" s="9">
        <f t="shared" ref="E288:F288" si="114">E289</f>
        <v>1221.3</v>
      </c>
      <c r="F288" s="9">
        <f t="shared" si="114"/>
        <v>1021.3</v>
      </c>
    </row>
    <row r="289" spans="1:6" s="27" customFormat="1" x14ac:dyDescent="0.3">
      <c r="A289" s="10" t="s">
        <v>8</v>
      </c>
      <c r="B289" s="8" t="s">
        <v>227</v>
      </c>
      <c r="C289" s="8">
        <v>120</v>
      </c>
      <c r="D289" s="9">
        <v>1121.3</v>
      </c>
      <c r="E289" s="39">
        <v>1221.3</v>
      </c>
      <c r="F289" s="26">
        <v>1021.3</v>
      </c>
    </row>
    <row r="290" spans="1:6" s="27" customFormat="1" ht="31.2" x14ac:dyDescent="0.3">
      <c r="A290" s="28" t="s">
        <v>65</v>
      </c>
      <c r="B290" s="8" t="s">
        <v>94</v>
      </c>
      <c r="C290" s="8"/>
      <c r="D290" s="26">
        <f t="shared" ref="D290:E291" si="115">D291</f>
        <v>654</v>
      </c>
      <c r="E290" s="26">
        <f t="shared" si="115"/>
        <v>654</v>
      </c>
      <c r="F290" s="26">
        <f>F291</f>
        <v>354</v>
      </c>
    </row>
    <row r="291" spans="1:6" s="27" customFormat="1" x14ac:dyDescent="0.3">
      <c r="A291" s="28" t="s">
        <v>14</v>
      </c>
      <c r="B291" s="8" t="s">
        <v>94</v>
      </c>
      <c r="C291" s="8">
        <v>800</v>
      </c>
      <c r="D291" s="26">
        <f t="shared" si="115"/>
        <v>654</v>
      </c>
      <c r="E291" s="26">
        <f t="shared" si="115"/>
        <v>654</v>
      </c>
      <c r="F291" s="26">
        <f>F292</f>
        <v>354</v>
      </c>
    </row>
    <row r="292" spans="1:6" s="27" customFormat="1" x14ac:dyDescent="0.3">
      <c r="A292" s="28" t="s">
        <v>15</v>
      </c>
      <c r="B292" s="61" t="s">
        <v>94</v>
      </c>
      <c r="C292" s="8">
        <v>850</v>
      </c>
      <c r="D292" s="12">
        <v>654</v>
      </c>
      <c r="E292" s="12">
        <v>654</v>
      </c>
      <c r="F292" s="26">
        <v>354</v>
      </c>
    </row>
    <row r="293" spans="1:6" s="27" customFormat="1" ht="31.2" x14ac:dyDescent="0.3">
      <c r="A293" s="90" t="s">
        <v>248</v>
      </c>
      <c r="B293" s="61" t="s">
        <v>249</v>
      </c>
      <c r="C293" s="61"/>
      <c r="D293" s="13">
        <f>D294</f>
        <v>200</v>
      </c>
      <c r="E293" s="13">
        <f t="shared" ref="E293:F294" si="116">E294</f>
        <v>200</v>
      </c>
      <c r="F293" s="13">
        <f t="shared" si="116"/>
        <v>200</v>
      </c>
    </row>
    <row r="294" spans="1:6" s="27" customFormat="1" x14ac:dyDescent="0.3">
      <c r="A294" s="10" t="s">
        <v>14</v>
      </c>
      <c r="B294" s="61" t="s">
        <v>249</v>
      </c>
      <c r="C294" s="8">
        <v>800</v>
      </c>
      <c r="D294" s="13">
        <f>D295</f>
        <v>200</v>
      </c>
      <c r="E294" s="13">
        <f t="shared" si="116"/>
        <v>200</v>
      </c>
      <c r="F294" s="13">
        <f t="shared" si="116"/>
        <v>200</v>
      </c>
    </row>
    <row r="295" spans="1:6" s="27" customFormat="1" x14ac:dyDescent="0.3">
      <c r="A295" s="90" t="s">
        <v>15</v>
      </c>
      <c r="B295" s="61" t="s">
        <v>249</v>
      </c>
      <c r="C295" s="61">
        <v>850</v>
      </c>
      <c r="D295" s="13">
        <v>200</v>
      </c>
      <c r="E295" s="13">
        <v>200</v>
      </c>
      <c r="F295" s="13">
        <v>200</v>
      </c>
    </row>
    <row r="296" spans="1:6" s="27" customFormat="1" x14ac:dyDescent="0.3">
      <c r="A296" s="28" t="s">
        <v>72</v>
      </c>
      <c r="B296" s="38" t="s">
        <v>84</v>
      </c>
      <c r="C296" s="37"/>
      <c r="D296" s="26">
        <f>D297</f>
        <v>30</v>
      </c>
      <c r="E296" s="26">
        <f t="shared" ref="E296:F296" si="117">E297</f>
        <v>30</v>
      </c>
      <c r="F296" s="26">
        <f t="shared" si="117"/>
        <v>30</v>
      </c>
    </row>
    <row r="297" spans="1:6" s="27" customFormat="1" x14ac:dyDescent="0.3">
      <c r="A297" s="28" t="s">
        <v>73</v>
      </c>
      <c r="B297" s="38" t="s">
        <v>96</v>
      </c>
      <c r="C297" s="37"/>
      <c r="D297" s="26">
        <f t="shared" ref="D297:E298" si="118">D298</f>
        <v>30</v>
      </c>
      <c r="E297" s="26">
        <f t="shared" si="118"/>
        <v>30</v>
      </c>
      <c r="F297" s="26">
        <f>F298</f>
        <v>30</v>
      </c>
    </row>
    <row r="298" spans="1:6" s="27" customFormat="1" x14ac:dyDescent="0.3">
      <c r="A298" s="10" t="s">
        <v>14</v>
      </c>
      <c r="B298" s="38" t="s">
        <v>96</v>
      </c>
      <c r="C298" s="45">
        <v>800</v>
      </c>
      <c r="D298" s="26">
        <f t="shared" si="118"/>
        <v>30</v>
      </c>
      <c r="E298" s="26">
        <f t="shared" si="118"/>
        <v>30</v>
      </c>
      <c r="F298" s="26">
        <f>F299</f>
        <v>30</v>
      </c>
    </row>
    <row r="299" spans="1:6" s="27" customFormat="1" x14ac:dyDescent="0.3">
      <c r="A299" s="58" t="s">
        <v>74</v>
      </c>
      <c r="B299" s="38" t="s">
        <v>96</v>
      </c>
      <c r="C299" s="35">
        <v>870</v>
      </c>
      <c r="D299" s="47">
        <v>30</v>
      </c>
      <c r="E299" s="47">
        <v>30</v>
      </c>
      <c r="F299" s="26">
        <v>30</v>
      </c>
    </row>
    <row r="300" spans="1:6" s="27" customFormat="1" x14ac:dyDescent="0.3">
      <c r="A300" s="10" t="s">
        <v>180</v>
      </c>
      <c r="B300" s="8" t="s">
        <v>182</v>
      </c>
      <c r="C300" s="20"/>
      <c r="D300" s="21">
        <f>D301+D306</f>
        <v>1305</v>
      </c>
      <c r="E300" s="21">
        <f t="shared" ref="D300:F303" si="119">E301</f>
        <v>105</v>
      </c>
      <c r="F300" s="21">
        <f t="shared" si="119"/>
        <v>105</v>
      </c>
    </row>
    <row r="301" spans="1:6" s="27" customFormat="1" x14ac:dyDescent="0.3">
      <c r="A301" s="10" t="s">
        <v>201</v>
      </c>
      <c r="B301" s="8" t="s">
        <v>183</v>
      </c>
      <c r="C301" s="20"/>
      <c r="D301" s="21">
        <f t="shared" si="119"/>
        <v>105</v>
      </c>
      <c r="E301" s="21">
        <f t="shared" si="119"/>
        <v>105</v>
      </c>
      <c r="F301" s="21">
        <f t="shared" si="119"/>
        <v>105</v>
      </c>
    </row>
    <row r="302" spans="1:6" s="27" customFormat="1" ht="31.2" x14ac:dyDescent="0.3">
      <c r="A302" s="10" t="s">
        <v>181</v>
      </c>
      <c r="B302" s="8" t="s">
        <v>184</v>
      </c>
      <c r="C302" s="20"/>
      <c r="D302" s="21">
        <f t="shared" si="119"/>
        <v>105</v>
      </c>
      <c r="E302" s="21">
        <f t="shared" si="119"/>
        <v>105</v>
      </c>
      <c r="F302" s="21">
        <f t="shared" si="119"/>
        <v>105</v>
      </c>
    </row>
    <row r="303" spans="1:6" s="27" customFormat="1" x14ac:dyDescent="0.3">
      <c r="A303" s="10" t="s">
        <v>12</v>
      </c>
      <c r="B303" s="8" t="s">
        <v>184</v>
      </c>
      <c r="C303" s="20">
        <v>200</v>
      </c>
      <c r="D303" s="21">
        <f t="shared" si="119"/>
        <v>105</v>
      </c>
      <c r="E303" s="21">
        <f t="shared" si="119"/>
        <v>105</v>
      </c>
      <c r="F303" s="21">
        <f t="shared" si="119"/>
        <v>105</v>
      </c>
    </row>
    <row r="304" spans="1:6" s="27" customFormat="1" ht="31.2" x14ac:dyDescent="0.3">
      <c r="A304" s="10" t="s">
        <v>13</v>
      </c>
      <c r="B304" s="8" t="s">
        <v>184</v>
      </c>
      <c r="C304" s="20">
        <v>240</v>
      </c>
      <c r="D304" s="21">
        <v>105</v>
      </c>
      <c r="E304" s="21">
        <v>105</v>
      </c>
      <c r="F304" s="11">
        <v>105</v>
      </c>
    </row>
    <row r="305" spans="1:6" s="27" customFormat="1" x14ac:dyDescent="0.3">
      <c r="A305" s="10" t="s">
        <v>256</v>
      </c>
      <c r="B305" s="8" t="s">
        <v>258</v>
      </c>
      <c r="C305" s="20"/>
      <c r="D305" s="13">
        <f>D306</f>
        <v>1200</v>
      </c>
      <c r="E305" s="13">
        <f t="shared" ref="E305:F306" si="120">E306</f>
        <v>0</v>
      </c>
      <c r="F305" s="13">
        <f t="shared" si="120"/>
        <v>0</v>
      </c>
    </row>
    <row r="306" spans="1:6" s="27" customFormat="1" x14ac:dyDescent="0.3">
      <c r="A306" s="10" t="s">
        <v>257</v>
      </c>
      <c r="B306" s="8" t="s">
        <v>259</v>
      </c>
      <c r="C306" s="20"/>
      <c r="D306" s="13">
        <f>D307</f>
        <v>1200</v>
      </c>
      <c r="E306" s="13">
        <f t="shared" si="120"/>
        <v>0</v>
      </c>
      <c r="F306" s="13">
        <f t="shared" si="120"/>
        <v>0</v>
      </c>
    </row>
    <row r="307" spans="1:6" s="27" customFormat="1" x14ac:dyDescent="0.3">
      <c r="A307" s="10" t="s">
        <v>14</v>
      </c>
      <c r="B307" s="8" t="s">
        <v>259</v>
      </c>
      <c r="C307" s="20">
        <v>800</v>
      </c>
      <c r="D307" s="13">
        <f>D308</f>
        <v>1200</v>
      </c>
      <c r="E307" s="13">
        <f>E308</f>
        <v>0</v>
      </c>
      <c r="F307" s="13">
        <f>F308</f>
        <v>0</v>
      </c>
    </row>
    <row r="308" spans="1:6" s="27" customFormat="1" ht="31.2" x14ac:dyDescent="0.3">
      <c r="A308" s="10" t="s">
        <v>260</v>
      </c>
      <c r="B308" s="8" t="s">
        <v>259</v>
      </c>
      <c r="C308" s="20">
        <v>810</v>
      </c>
      <c r="D308" s="13">
        <v>1200</v>
      </c>
      <c r="E308" s="15">
        <v>0</v>
      </c>
      <c r="F308" s="15">
        <v>0</v>
      </c>
    </row>
    <row r="309" spans="1:6" s="25" customFormat="1" x14ac:dyDescent="0.3">
      <c r="A309" s="44" t="s">
        <v>0</v>
      </c>
      <c r="B309" s="37" t="s">
        <v>31</v>
      </c>
      <c r="C309" s="37"/>
      <c r="D309" s="24">
        <f>D310+D318</f>
        <v>23877.3</v>
      </c>
      <c r="E309" s="24">
        <f t="shared" ref="E309:F309" si="121">E310+E318</f>
        <v>23199.099999999995</v>
      </c>
      <c r="F309" s="24">
        <f t="shared" si="121"/>
        <v>21970.1</v>
      </c>
    </row>
    <row r="310" spans="1:6" s="27" customFormat="1" x14ac:dyDescent="0.3">
      <c r="A310" s="28" t="s">
        <v>52</v>
      </c>
      <c r="B310" s="38" t="s">
        <v>32</v>
      </c>
      <c r="C310" s="37"/>
      <c r="D310" s="26">
        <f>D311+D313+D315</f>
        <v>23788.3</v>
      </c>
      <c r="E310" s="26">
        <f t="shared" ref="E310:F310" si="122">E311+E313+E315</f>
        <v>23110.099999999995</v>
      </c>
      <c r="F310" s="26">
        <f t="shared" si="122"/>
        <v>21881.1</v>
      </c>
    </row>
    <row r="311" spans="1:6" s="27" customFormat="1" ht="46.8" x14ac:dyDescent="0.3">
      <c r="A311" s="51" t="s">
        <v>241</v>
      </c>
      <c r="B311" s="38" t="s">
        <v>32</v>
      </c>
      <c r="C311" s="45">
        <v>100</v>
      </c>
      <c r="D311" s="26">
        <f t="shared" ref="D311:E311" si="123">D312</f>
        <v>21336.5</v>
      </c>
      <c r="E311" s="26">
        <f t="shared" si="123"/>
        <v>20959.199999999997</v>
      </c>
      <c r="F311" s="26">
        <f>F312</f>
        <v>19730</v>
      </c>
    </row>
    <row r="312" spans="1:6" s="76" customFormat="1" x14ac:dyDescent="0.3">
      <c r="A312" s="58" t="s">
        <v>33</v>
      </c>
      <c r="B312" s="38" t="s">
        <v>32</v>
      </c>
      <c r="C312" s="35">
        <v>110</v>
      </c>
      <c r="D312" s="47">
        <f>11723.9+9612.6</f>
        <v>21336.5</v>
      </c>
      <c r="E312" s="47">
        <f>11023.9+9935.3</f>
        <v>20959.199999999997</v>
      </c>
      <c r="F312" s="26">
        <f>11023.9+8706.1</f>
        <v>19730</v>
      </c>
    </row>
    <row r="313" spans="1:6" s="27" customFormat="1" x14ac:dyDescent="0.3">
      <c r="A313" s="43" t="s">
        <v>12</v>
      </c>
      <c r="B313" s="38" t="s">
        <v>32</v>
      </c>
      <c r="C313" s="35">
        <v>200</v>
      </c>
      <c r="D313" s="26">
        <f t="shared" ref="D313:E313" si="124">D314</f>
        <v>393.5</v>
      </c>
      <c r="E313" s="26">
        <f t="shared" si="124"/>
        <v>92.3</v>
      </c>
      <c r="F313" s="26">
        <f>F314</f>
        <v>92.3</v>
      </c>
    </row>
    <row r="314" spans="1:6" s="27" customFormat="1" ht="31.2" x14ac:dyDescent="0.3">
      <c r="A314" s="43" t="s">
        <v>13</v>
      </c>
      <c r="B314" s="38" t="s">
        <v>32</v>
      </c>
      <c r="C314" s="35">
        <v>240</v>
      </c>
      <c r="D314" s="47">
        <v>393.5</v>
      </c>
      <c r="E314" s="47">
        <v>92.3</v>
      </c>
      <c r="F314" s="26">
        <v>92.3</v>
      </c>
    </row>
    <row r="315" spans="1:6" s="27" customFormat="1" ht="31.2" x14ac:dyDescent="0.3">
      <c r="A315" s="14" t="s">
        <v>210</v>
      </c>
      <c r="B315" s="8" t="s">
        <v>211</v>
      </c>
      <c r="C315" s="8"/>
      <c r="D315" s="13">
        <f>D316</f>
        <v>2058.3000000000002</v>
      </c>
      <c r="E315" s="13">
        <f t="shared" ref="E315:F316" si="125">E316</f>
        <v>2058.6</v>
      </c>
      <c r="F315" s="13">
        <f t="shared" si="125"/>
        <v>2058.8000000000002</v>
      </c>
    </row>
    <row r="316" spans="1:6" s="27" customFormat="1" x14ac:dyDescent="0.3">
      <c r="A316" s="79" t="s">
        <v>12</v>
      </c>
      <c r="B316" s="8" t="s">
        <v>211</v>
      </c>
      <c r="C316" s="20">
        <v>200</v>
      </c>
      <c r="D316" s="9">
        <f>D317</f>
        <v>2058.3000000000002</v>
      </c>
      <c r="E316" s="9">
        <f t="shared" si="125"/>
        <v>2058.6</v>
      </c>
      <c r="F316" s="9">
        <f t="shared" si="125"/>
        <v>2058.8000000000002</v>
      </c>
    </row>
    <row r="317" spans="1:6" s="27" customFormat="1" ht="31.2" x14ac:dyDescent="0.3">
      <c r="A317" s="79" t="s">
        <v>13</v>
      </c>
      <c r="B317" s="8" t="s">
        <v>211</v>
      </c>
      <c r="C317" s="20">
        <v>240</v>
      </c>
      <c r="D317" s="9">
        <f>18+2040.3</f>
        <v>2058.3000000000002</v>
      </c>
      <c r="E317" s="77">
        <f>18.3+2040.3</f>
        <v>2058.6</v>
      </c>
      <c r="F317" s="77">
        <f>18.5+2040.3</f>
        <v>2058.8000000000002</v>
      </c>
    </row>
    <row r="318" spans="1:6" s="27" customFormat="1" ht="31.2" x14ac:dyDescent="0.3">
      <c r="A318" s="28" t="s">
        <v>242</v>
      </c>
      <c r="B318" s="38" t="s">
        <v>124</v>
      </c>
      <c r="C318" s="35"/>
      <c r="D318" s="34">
        <f>D319</f>
        <v>89</v>
      </c>
      <c r="E318" s="34">
        <f t="shared" ref="E318:F319" si="126">E319</f>
        <v>89</v>
      </c>
      <c r="F318" s="34">
        <f t="shared" si="126"/>
        <v>89</v>
      </c>
    </row>
    <row r="319" spans="1:6" s="27" customFormat="1" x14ac:dyDescent="0.3">
      <c r="A319" s="28" t="s">
        <v>14</v>
      </c>
      <c r="B319" s="38" t="s">
        <v>124</v>
      </c>
      <c r="C319" s="35">
        <v>800</v>
      </c>
      <c r="D319" s="34">
        <f>D320</f>
        <v>89</v>
      </c>
      <c r="E319" s="34">
        <f t="shared" si="126"/>
        <v>89</v>
      </c>
      <c r="F319" s="34">
        <f t="shared" si="126"/>
        <v>89</v>
      </c>
    </row>
    <row r="320" spans="1:6" s="27" customFormat="1" x14ac:dyDescent="0.3">
      <c r="A320" s="28" t="s">
        <v>15</v>
      </c>
      <c r="B320" s="38" t="s">
        <v>124</v>
      </c>
      <c r="C320" s="8">
        <v>850</v>
      </c>
      <c r="D320" s="34">
        <v>89</v>
      </c>
      <c r="E320" s="15">
        <v>89</v>
      </c>
      <c r="F320" s="15">
        <v>89</v>
      </c>
    </row>
    <row r="321" spans="1:6" s="25" customFormat="1" ht="31.2" x14ac:dyDescent="0.3">
      <c r="A321" s="44" t="s">
        <v>75</v>
      </c>
      <c r="B321" s="37" t="s">
        <v>76</v>
      </c>
      <c r="C321" s="37"/>
      <c r="D321" s="24">
        <f>D322+D325</f>
        <v>461.5</v>
      </c>
      <c r="E321" s="24">
        <f t="shared" ref="E321:F321" si="127">E322+E325</f>
        <v>461.5</v>
      </c>
      <c r="F321" s="24">
        <f t="shared" si="127"/>
        <v>461.5</v>
      </c>
    </row>
    <row r="322" spans="1:6" s="27" customFormat="1" ht="31.2" x14ac:dyDescent="0.3">
      <c r="A322" s="28" t="s">
        <v>6</v>
      </c>
      <c r="B322" s="38" t="s">
        <v>95</v>
      </c>
      <c r="C322" s="62"/>
      <c r="D322" s="26">
        <f>D323</f>
        <v>261.5</v>
      </c>
      <c r="E322" s="26">
        <f>E323</f>
        <v>261.5</v>
      </c>
      <c r="F322" s="26">
        <f>F323</f>
        <v>261.5</v>
      </c>
    </row>
    <row r="323" spans="1:6" s="27" customFormat="1" x14ac:dyDescent="0.3">
      <c r="A323" s="28" t="s">
        <v>77</v>
      </c>
      <c r="B323" s="38" t="s">
        <v>95</v>
      </c>
      <c r="C323" s="22">
        <v>300</v>
      </c>
      <c r="D323" s="26">
        <f t="shared" ref="D323:E323" si="128">D324</f>
        <v>261.5</v>
      </c>
      <c r="E323" s="26">
        <f t="shared" si="128"/>
        <v>261.5</v>
      </c>
      <c r="F323" s="26">
        <f>F324</f>
        <v>261.5</v>
      </c>
    </row>
    <row r="324" spans="1:6" s="27" customFormat="1" x14ac:dyDescent="0.3">
      <c r="A324" s="28" t="s">
        <v>19</v>
      </c>
      <c r="B324" s="63" t="s">
        <v>95</v>
      </c>
      <c r="C324" s="64">
        <v>310</v>
      </c>
      <c r="D324" s="13">
        <v>261.5</v>
      </c>
      <c r="E324" s="13">
        <v>261.5</v>
      </c>
      <c r="F324" s="65">
        <v>261.5</v>
      </c>
    </row>
    <row r="325" spans="1:6" s="27" customFormat="1" ht="46.8" x14ac:dyDescent="0.3">
      <c r="A325" s="10" t="s">
        <v>261</v>
      </c>
      <c r="B325" s="8" t="s">
        <v>262</v>
      </c>
      <c r="C325" s="66"/>
      <c r="D325" s="9">
        <f>D326</f>
        <v>200</v>
      </c>
      <c r="E325" s="9">
        <f t="shared" ref="E325:F327" si="129">E326</f>
        <v>200</v>
      </c>
      <c r="F325" s="9">
        <f t="shared" si="129"/>
        <v>200</v>
      </c>
    </row>
    <row r="326" spans="1:6" s="27" customFormat="1" ht="46.8" x14ac:dyDescent="0.3">
      <c r="A326" s="10" t="s">
        <v>261</v>
      </c>
      <c r="B326" s="8" t="s">
        <v>263</v>
      </c>
      <c r="C326" s="66"/>
      <c r="D326" s="9">
        <f>D327</f>
        <v>200</v>
      </c>
      <c r="E326" s="9">
        <f t="shared" si="129"/>
        <v>200</v>
      </c>
      <c r="F326" s="9">
        <f t="shared" si="129"/>
        <v>200</v>
      </c>
    </row>
    <row r="327" spans="1:6" s="27" customFormat="1" x14ac:dyDescent="0.3">
      <c r="A327" s="10" t="s">
        <v>77</v>
      </c>
      <c r="B327" s="8" t="s">
        <v>263</v>
      </c>
      <c r="C327" s="66">
        <v>300</v>
      </c>
      <c r="D327" s="9">
        <f>D328</f>
        <v>200</v>
      </c>
      <c r="E327" s="9">
        <f t="shared" si="129"/>
        <v>200</v>
      </c>
      <c r="F327" s="9">
        <f t="shared" si="129"/>
        <v>200</v>
      </c>
    </row>
    <row r="328" spans="1:6" s="27" customFormat="1" ht="31.2" x14ac:dyDescent="0.3">
      <c r="A328" s="10" t="s">
        <v>89</v>
      </c>
      <c r="B328" s="8" t="s">
        <v>263</v>
      </c>
      <c r="C328" s="66">
        <v>320</v>
      </c>
      <c r="D328" s="9">
        <v>200</v>
      </c>
      <c r="E328" s="77">
        <v>200</v>
      </c>
      <c r="F328" s="15">
        <v>200</v>
      </c>
    </row>
    <row r="329" spans="1:6" s="25" customFormat="1" x14ac:dyDescent="0.3">
      <c r="A329" s="44" t="s">
        <v>100</v>
      </c>
      <c r="B329" s="37" t="s">
        <v>78</v>
      </c>
      <c r="C329" s="37"/>
      <c r="D329" s="24">
        <f t="shared" ref="D329:F332" si="130">D330</f>
        <v>360</v>
      </c>
      <c r="E329" s="24">
        <f t="shared" si="130"/>
        <v>360</v>
      </c>
      <c r="F329" s="24">
        <f t="shared" si="130"/>
        <v>360</v>
      </c>
    </row>
    <row r="330" spans="1:6" s="27" customFormat="1" x14ac:dyDescent="0.3">
      <c r="A330" s="28" t="s">
        <v>101</v>
      </c>
      <c r="B330" s="38" t="s">
        <v>79</v>
      </c>
      <c r="C330" s="38"/>
      <c r="D330" s="26">
        <f t="shared" si="130"/>
        <v>360</v>
      </c>
      <c r="E330" s="26">
        <f t="shared" si="130"/>
        <v>360</v>
      </c>
      <c r="F330" s="26">
        <f t="shared" si="130"/>
        <v>360</v>
      </c>
    </row>
    <row r="331" spans="1:6" s="27" customFormat="1" x14ac:dyDescent="0.3">
      <c r="A331" s="28" t="s">
        <v>102</v>
      </c>
      <c r="B331" s="38" t="s">
        <v>80</v>
      </c>
      <c r="C331" s="38"/>
      <c r="D331" s="26">
        <f t="shared" si="130"/>
        <v>360</v>
      </c>
      <c r="E331" s="26">
        <f t="shared" si="130"/>
        <v>360</v>
      </c>
      <c r="F331" s="26">
        <f t="shared" si="130"/>
        <v>360</v>
      </c>
    </row>
    <row r="332" spans="1:6" s="27" customFormat="1" x14ac:dyDescent="0.3">
      <c r="A332" s="28" t="s">
        <v>14</v>
      </c>
      <c r="B332" s="38" t="s">
        <v>80</v>
      </c>
      <c r="C332" s="38">
        <v>800</v>
      </c>
      <c r="D332" s="26">
        <f t="shared" si="130"/>
        <v>360</v>
      </c>
      <c r="E332" s="26">
        <f t="shared" si="130"/>
        <v>360</v>
      </c>
      <c r="F332" s="26">
        <f t="shared" si="130"/>
        <v>360</v>
      </c>
    </row>
    <row r="333" spans="1:6" s="27" customFormat="1" ht="46.8" x14ac:dyDescent="0.3">
      <c r="A333" s="75" t="s">
        <v>202</v>
      </c>
      <c r="B333" s="38" t="s">
        <v>80</v>
      </c>
      <c r="C333" s="38">
        <v>810</v>
      </c>
      <c r="D333" s="26">
        <v>360</v>
      </c>
      <c r="E333" s="26">
        <v>360</v>
      </c>
      <c r="F333" s="26">
        <v>360</v>
      </c>
    </row>
    <row r="334" spans="1:6" s="25" customFormat="1" ht="31.2" x14ac:dyDescent="0.3">
      <c r="A334" s="67" t="s">
        <v>243</v>
      </c>
      <c r="B334" s="68" t="s">
        <v>228</v>
      </c>
      <c r="C334" s="37"/>
      <c r="D334" s="24">
        <f>D340+D335</f>
        <v>4017</v>
      </c>
      <c r="E334" s="24">
        <f>E340+E335</f>
        <v>4017</v>
      </c>
      <c r="F334" s="24">
        <f>F340+F335</f>
        <v>4017</v>
      </c>
    </row>
    <row r="335" spans="1:6" s="25" customFormat="1" ht="31.2" x14ac:dyDescent="0.3">
      <c r="A335" s="67" t="s">
        <v>243</v>
      </c>
      <c r="B335" s="68" t="s">
        <v>97</v>
      </c>
      <c r="C335" s="37"/>
      <c r="D335" s="88">
        <f>D336+D338</f>
        <v>3000</v>
      </c>
      <c r="E335" s="88">
        <f>E336+E338</f>
        <v>3000</v>
      </c>
      <c r="F335" s="88">
        <f>F336+F338</f>
        <v>3000</v>
      </c>
    </row>
    <row r="336" spans="1:6" s="25" customFormat="1" ht="46.8" x14ac:dyDescent="0.3">
      <c r="A336" s="10" t="s">
        <v>241</v>
      </c>
      <c r="B336" s="8" t="s">
        <v>229</v>
      </c>
      <c r="C336" s="8">
        <v>100</v>
      </c>
      <c r="D336" s="13">
        <f>D337</f>
        <v>500</v>
      </c>
      <c r="E336" s="13">
        <f t="shared" ref="E336:F336" si="131">E337</f>
        <v>500</v>
      </c>
      <c r="F336" s="13">
        <f t="shared" si="131"/>
        <v>500</v>
      </c>
    </row>
    <row r="337" spans="1:9" s="25" customFormat="1" x14ac:dyDescent="0.3">
      <c r="A337" s="10" t="s">
        <v>8</v>
      </c>
      <c r="B337" s="8" t="s">
        <v>229</v>
      </c>
      <c r="C337" s="8">
        <v>120</v>
      </c>
      <c r="D337" s="13">
        <v>500</v>
      </c>
      <c r="E337" s="34">
        <v>500</v>
      </c>
      <c r="F337" s="34">
        <v>500</v>
      </c>
    </row>
    <row r="338" spans="1:9" s="25" customFormat="1" ht="31.2" x14ac:dyDescent="0.3">
      <c r="A338" s="28" t="s">
        <v>230</v>
      </c>
      <c r="B338" s="8" t="s">
        <v>97</v>
      </c>
      <c r="C338" s="8">
        <v>600</v>
      </c>
      <c r="D338" s="9">
        <f>D339</f>
        <v>2500</v>
      </c>
      <c r="E338" s="9">
        <f t="shared" ref="E338:F338" si="132">E339</f>
        <v>2500</v>
      </c>
      <c r="F338" s="9">
        <f t="shared" si="132"/>
        <v>2500</v>
      </c>
    </row>
    <row r="339" spans="1:9" s="25" customFormat="1" x14ac:dyDescent="0.3">
      <c r="A339" s="10" t="s">
        <v>16</v>
      </c>
      <c r="B339" s="8" t="s">
        <v>97</v>
      </c>
      <c r="C339" s="8">
        <v>610</v>
      </c>
      <c r="D339" s="9">
        <v>2500</v>
      </c>
      <c r="E339" s="34">
        <v>2500</v>
      </c>
      <c r="F339" s="34">
        <v>2500</v>
      </c>
    </row>
    <row r="340" spans="1:9" s="27" customFormat="1" ht="31.2" x14ac:dyDescent="0.3">
      <c r="A340" s="84" t="s">
        <v>134</v>
      </c>
      <c r="B340" s="85" t="s">
        <v>208</v>
      </c>
      <c r="C340" s="85"/>
      <c r="D340" s="70">
        <f>D341</f>
        <v>1017</v>
      </c>
      <c r="E340" s="70">
        <f t="shared" ref="E340:F340" si="133">E341</f>
        <v>1017</v>
      </c>
      <c r="F340" s="70">
        <f t="shared" si="133"/>
        <v>1017</v>
      </c>
    </row>
    <row r="341" spans="1:9" s="27" customFormat="1" ht="31.2" x14ac:dyDescent="0.3">
      <c r="A341" s="86" t="s">
        <v>230</v>
      </c>
      <c r="B341" s="87" t="s">
        <v>208</v>
      </c>
      <c r="C341" s="87">
        <v>600</v>
      </c>
      <c r="D341" s="9">
        <f>D342</f>
        <v>1017</v>
      </c>
      <c r="E341" s="9">
        <f t="shared" ref="E341:F341" si="134">E342</f>
        <v>1017</v>
      </c>
      <c r="F341" s="9">
        <f t="shared" si="134"/>
        <v>1017</v>
      </c>
    </row>
    <row r="342" spans="1:9" s="27" customFormat="1" x14ac:dyDescent="0.3">
      <c r="A342" s="86" t="s">
        <v>16</v>
      </c>
      <c r="B342" s="87" t="s">
        <v>208</v>
      </c>
      <c r="C342" s="87">
        <v>610</v>
      </c>
      <c r="D342" s="9">
        <v>1017</v>
      </c>
      <c r="E342" s="69">
        <v>1017</v>
      </c>
      <c r="F342" s="34">
        <v>1017</v>
      </c>
    </row>
    <row r="343" spans="1:9" s="25" customFormat="1" x14ac:dyDescent="0.3">
      <c r="A343" s="16" t="s">
        <v>18</v>
      </c>
      <c r="B343" s="18"/>
      <c r="C343" s="18"/>
      <c r="D343" s="70">
        <f>D157+D177+D8+D100+D105+D129+D162+D167+D192+D273+D309+D321+D329+D334+D182+D134+D139+D144+D149+D187+D172+D95</f>
        <v>546563.89999999991</v>
      </c>
      <c r="E343" s="70">
        <f>E157+E177+E8+E100+E105+E129+E162+E167+E192+E273+E309+E321+E329+E334+E182+E134+E139+E144+E149+E187+E172+E95</f>
        <v>472639.9</v>
      </c>
      <c r="F343" s="70">
        <f>F157+F177+F8+F100+F105+F129+F162+F167+F192+F273+F309+F321+F329+F334+F182+F134+F139+F144+F149+F187+F172+F95</f>
        <v>466744.5</v>
      </c>
      <c r="G343" s="48"/>
      <c r="H343" s="48"/>
      <c r="I343" s="48"/>
    </row>
    <row r="345" spans="1:9" x14ac:dyDescent="0.3">
      <c r="G345" s="4"/>
      <c r="H345" s="4"/>
      <c r="I345" s="4"/>
    </row>
  </sheetData>
  <autoFilter ref="A7:L343"/>
  <mergeCells count="10">
    <mergeCell ref="A1:F1"/>
    <mergeCell ref="A2:F2"/>
    <mergeCell ref="F5:F6"/>
    <mergeCell ref="A4:F4"/>
    <mergeCell ref="A5:A6"/>
    <mergeCell ref="B5:B6"/>
    <mergeCell ref="C5:C6"/>
    <mergeCell ref="D5:D6"/>
    <mergeCell ref="E5:E6"/>
    <mergeCell ref="A3:F3"/>
  </mergeCells>
  <pageMargins left="0.23622047244094491" right="0.19685039370078741" top="0.35433070866141736" bottom="0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2023-12-21T06:32:23Z</dcterms:modified>
</cp:coreProperties>
</file>